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_FilterDatabase" localSheetId="0" hidden="1">Лист1!$A$9:$F$22</definedName>
    <definedName name="_xlnm.Print_Area" localSheetId="0">Лист1!$A$1:$G$277</definedName>
  </definedNames>
  <calcPr calcId="124519"/>
</workbook>
</file>

<file path=xl/calcChain.xml><?xml version="1.0" encoding="utf-8"?>
<calcChain xmlns="http://schemas.openxmlformats.org/spreadsheetml/2006/main">
  <c r="F180" i="1"/>
  <c r="F60"/>
  <c r="F249"/>
  <c r="F264"/>
  <c r="I277"/>
  <c r="F99"/>
  <c r="F98" s="1"/>
  <c r="F101"/>
  <c r="F228"/>
  <c r="F211"/>
  <c r="F250"/>
  <c r="F255"/>
  <c r="F258"/>
  <c r="F259"/>
  <c r="F256"/>
  <c r="F257"/>
  <c r="F223"/>
  <c r="F225"/>
  <c r="F222" s="1"/>
  <c r="F221" s="1"/>
  <c r="F220" s="1"/>
  <c r="F218"/>
  <c r="F183"/>
  <c r="F184"/>
  <c r="F185"/>
  <c r="F190"/>
  <c r="F191"/>
  <c r="F189"/>
  <c r="F182"/>
  <c r="F167"/>
  <c r="F171"/>
  <c r="F172"/>
  <c r="F148"/>
  <c r="F149"/>
  <c r="F154"/>
  <c r="F135"/>
  <c r="F134" s="1"/>
  <c r="F103"/>
  <c r="F97"/>
  <c r="F72"/>
  <c r="F71"/>
  <c r="F74"/>
  <c r="F73" s="1"/>
  <c r="F63"/>
  <c r="F18" l="1"/>
  <c r="F17"/>
  <c r="F194"/>
  <c r="F274"/>
  <c r="F273" s="1"/>
  <c r="F275"/>
  <c r="F269"/>
  <c r="F268" s="1"/>
  <c r="F267" s="1"/>
  <c r="F253"/>
  <c r="F252" s="1"/>
  <c r="F251" s="1"/>
  <c r="F262"/>
  <c r="F261" s="1"/>
  <c r="F260" s="1"/>
  <c r="F241"/>
  <c r="F240" s="1"/>
  <c r="F239" s="1"/>
  <c r="F212"/>
  <c r="F234"/>
  <c r="F233" s="1"/>
  <c r="F229"/>
  <c r="F231"/>
  <c r="F217"/>
  <c r="F215"/>
  <c r="F214" s="1"/>
  <c r="F208"/>
  <c r="F207" s="1"/>
  <c r="F205"/>
  <c r="F204" s="1"/>
  <c r="F200"/>
  <c r="F202"/>
  <c r="F192"/>
  <c r="F186"/>
  <c r="F178"/>
  <c r="F177" s="1"/>
  <c r="F179"/>
  <c r="F181"/>
  <c r="F161"/>
  <c r="F153"/>
  <c r="F151"/>
  <c r="F150" s="1"/>
  <c r="F142"/>
  <c r="F132"/>
  <c r="F131" s="1"/>
  <c r="F119"/>
  <c r="F118" s="1"/>
  <c r="F114" s="1"/>
  <c r="F113" s="1"/>
  <c r="F116"/>
  <c r="F115" s="1"/>
  <c r="F100"/>
  <c r="F102"/>
  <c r="F96"/>
  <c r="F65"/>
  <c r="F64" s="1"/>
  <c r="F62"/>
  <c r="F61" s="1"/>
  <c r="F59"/>
  <c r="F58" s="1"/>
  <c r="F92"/>
  <c r="F91" s="1"/>
  <c r="F89"/>
  <c r="F88" s="1"/>
  <c r="F86"/>
  <c r="F84"/>
  <c r="F82"/>
  <c r="F79"/>
  <c r="F78" s="1"/>
  <c r="F49"/>
  <c r="F48" s="1"/>
  <c r="F47" s="1"/>
  <c r="F26"/>
  <c r="F199" l="1"/>
  <c r="F227"/>
  <c r="F210" s="1"/>
  <c r="F213"/>
  <c r="F198"/>
  <c r="F197" s="1"/>
  <c r="F95"/>
  <c r="F94" s="1"/>
  <c r="F57"/>
  <c r="F56" s="1"/>
  <c r="F81"/>
  <c r="F77" s="1"/>
  <c r="F76" s="1"/>
  <c r="F70"/>
  <c r="F69" s="1"/>
  <c r="F272"/>
  <c r="F271" s="1"/>
  <c r="F266"/>
  <c r="F265" s="1"/>
  <c r="F248"/>
  <c r="F246"/>
  <c r="F245" s="1"/>
  <c r="F244" s="1"/>
  <c r="F243" s="1"/>
  <c r="F238"/>
  <c r="F237" s="1"/>
  <c r="F236" s="1"/>
  <c r="F188"/>
  <c r="F169"/>
  <c r="F168" s="1"/>
  <c r="F165" s="1"/>
  <c r="F163"/>
  <c r="F160" s="1"/>
  <c r="F159" s="1"/>
  <c r="F158" s="1"/>
  <c r="F157" s="1"/>
  <c r="F146"/>
  <c r="F144"/>
  <c r="F141" s="1"/>
  <c r="F129"/>
  <c r="F128" s="1"/>
  <c r="F126"/>
  <c r="F124"/>
  <c r="F54"/>
  <c r="F53" s="1"/>
  <c r="F52" s="1"/>
  <c r="F46"/>
  <c r="F45" s="1"/>
  <c r="F43"/>
  <c r="F41"/>
  <c r="F40" s="1"/>
  <c r="F39"/>
  <c r="F38" s="1"/>
  <c r="F34"/>
  <c r="F29"/>
  <c r="F16"/>
  <c r="F15" s="1"/>
  <c r="F68" l="1"/>
  <c r="F67" s="1"/>
  <c r="F51" s="1"/>
  <c r="F166"/>
  <c r="F123"/>
  <c r="F196"/>
  <c r="F22"/>
  <c r="F21" s="1"/>
  <c r="F20" s="1"/>
  <c r="F108"/>
  <c r="F107" s="1"/>
  <c r="F106" s="1"/>
  <c r="F105" s="1"/>
  <c r="F104" s="1"/>
  <c r="F140"/>
  <c r="F139" s="1"/>
  <c r="F138" s="1"/>
  <c r="F176"/>
  <c r="F36"/>
  <c r="F33" s="1"/>
  <c r="F14"/>
  <c r="F13" s="1"/>
  <c r="F122" l="1"/>
  <c r="F121" s="1"/>
  <c r="F112" s="1"/>
  <c r="F111" s="1"/>
  <c r="F137"/>
  <c r="F175"/>
  <c r="F174" s="1"/>
  <c r="F32"/>
  <c r="F31" s="1"/>
  <c r="F12" s="1"/>
  <c r="F277" l="1"/>
  <c r="H277"/>
  <c r="H31"/>
</calcChain>
</file>

<file path=xl/sharedStrings.xml><?xml version="1.0" encoding="utf-8"?>
<sst xmlns="http://schemas.openxmlformats.org/spreadsheetml/2006/main" count="1091" uniqueCount="333">
  <si>
    <t>Наименование</t>
  </si>
  <si>
    <t>Раздел</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</si>
  <si>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</si>
  <si>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</si>
  <si>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</si>
  <si>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</si>
  <si>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</si>
  <si>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100</t>
  </si>
  <si>
    <t>200</t>
  </si>
  <si>
    <t>03</t>
  </si>
  <si>
    <t>Иные бюджетные ассигнования</t>
  </si>
  <si>
    <t>800</t>
  </si>
  <si>
    <t>Иная непрограммная деятельность</t>
  </si>
  <si>
    <t>04</t>
  </si>
  <si>
    <t>05</t>
  </si>
  <si>
    <t>500</t>
  </si>
  <si>
    <t>07</t>
  </si>
  <si>
    <t>Резервные фонды</t>
  </si>
  <si>
    <t>11</t>
  </si>
  <si>
    <t>Другие общегосударственные вопросы</t>
  </si>
  <si>
    <t>13</t>
  </si>
  <si>
    <t>Национальная оборона</t>
  </si>
  <si>
    <t>Мобилизационная и вневойсковая подготовка</t>
  </si>
  <si>
    <t>09</t>
  </si>
  <si>
    <t>10</t>
  </si>
  <si>
    <t>Социальное обеспечение и иные выплаты населению</t>
  </si>
  <si>
    <t>300</t>
  </si>
  <si>
    <t>Национальная экономика</t>
  </si>
  <si>
    <t>08</t>
  </si>
  <si>
    <t>Дорожное хозяйство (дорожные фонды)</t>
  </si>
  <si>
    <t>Связь и информатика</t>
  </si>
  <si>
    <t>Другие вопросы в области национальной экономики</t>
  </si>
  <si>
    <t>12</t>
  </si>
  <si>
    <t>Жилищно-коммунальное хозяйство</t>
  </si>
  <si>
    <t>Жилищное хозяйство</t>
  </si>
  <si>
    <t>Коммунальное хозяйство</t>
  </si>
  <si>
    <t>Другие вопросы в области культуры, кинематографии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</si>
  <si>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</si>
  <si>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</si>
  <si>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</si>
  <si>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Другие вопросы в области физической культуры и спорта</t>
  </si>
  <si>
    <t>тыс.рублей</t>
  </si>
  <si>
    <t>Подраздел</t>
  </si>
  <si>
    <t>Целевая статья расходов</t>
  </si>
  <si>
    <t>Вид расходов</t>
  </si>
  <si>
    <t xml:space="preserve">Сумма </t>
  </si>
  <si>
    <t>Непрограмная деятельность Совета депутатов муниципального образования</t>
  </si>
  <si>
    <t>Закупка товаров, работ и услуг для государственных (муниципальных) нужд</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</si>
  <si>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</si>
  <si>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Непрограммная  деятельность администрации муниципального образования</t>
  </si>
  <si>
    <t>Расходы на обеспечение функци работников органов местного самоуправления</t>
  </si>
  <si>
    <t>992 06 03</t>
  </si>
  <si>
    <t>Расходы на компенсационные выплаты работникам органов местного самоуправления</t>
  </si>
  <si>
    <t>992 08 00</t>
  </si>
  <si>
    <t>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</si>
  <si>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992 08 40</t>
  </si>
  <si>
    <t>предусмотрены средства резервного фонда на аварийный работы</t>
  </si>
  <si>
    <t>Государственная программа 17 "Государственное управление и гражданское общество"</t>
  </si>
  <si>
    <t>Подпрограмма 1 "Создание условий для обеспечения государственного управления"</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</si>
  <si>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</si>
  <si>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</si>
  <si>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Благоустройство</t>
  </si>
  <si>
    <t xml:space="preserve">Образование
</t>
  </si>
  <si>
    <t>Культура и кинематография</t>
  </si>
  <si>
    <t>Публичные выплаты (обязательства)</t>
  </si>
  <si>
    <t xml:space="preserve">Физическая культура и спорт
</t>
  </si>
  <si>
    <t xml:space="preserve">Средства массовой информации
</t>
  </si>
  <si>
    <t xml:space="preserve">Периодическая печать и издательства
</t>
  </si>
  <si>
    <t>Всего расходов</t>
  </si>
  <si>
    <t>00</t>
  </si>
  <si>
    <t xml:space="preserve">000 00 00 </t>
  </si>
  <si>
    <t>000</t>
  </si>
  <si>
    <t>990 00 00000</t>
  </si>
  <si>
    <t>991 00 00000</t>
  </si>
  <si>
    <t>991 00 01010</t>
  </si>
  <si>
    <t>Расходы на выплаты по оплате труда главы муниципального образования</t>
  </si>
  <si>
    <t>Расходы на выплаты по оплате труда аппарата Совета депутатов г.п. Печенга  Печенгского района</t>
  </si>
  <si>
    <t>991 00 06010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</si>
  <si>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</si>
  <si>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</si>
  <si>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</si>
  <si>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991 00 13060</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</si>
  <si>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</si>
  <si>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</si>
  <si>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992 00 00000</t>
  </si>
  <si>
    <t xml:space="preserve">Расходы на выплаты по оплате труда главы администрации г.п. Печенга </t>
  </si>
  <si>
    <t>992 00 04010</t>
  </si>
  <si>
    <t>992 00 06010</t>
  </si>
  <si>
    <t xml:space="preserve">Расходы на выплаты по оплате труда работников администрации  г.п. Печенга Печенгского района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</si>
  <si>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</si>
  <si>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</si>
  <si>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Муниципальная программа 2.  «Развитие жилищно – коммунального хозяйства в муниципальном образовании городское поселение Печенга Печенгского района Мурманской области в 2016 году»</t>
  </si>
  <si>
    <t>70 2 00 00000</t>
  </si>
  <si>
    <t>Подпрограмма 1. Повышение уровня безопасных и благоприятных условий проживания населения МО г.п. Печенга</t>
  </si>
  <si>
    <t>70 2 10 00000</t>
  </si>
  <si>
    <t>Резервный фонд (на случай непредвиденных аварийных ситуаций в сфере ЖКХ)</t>
  </si>
  <si>
    <t>70 2 11 48040</t>
  </si>
  <si>
    <t>Основное мероприятие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</si>
  <si>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Закупка товаров, работ и услуг для обеспечения
государственных (муниципальных) нужд</t>
  </si>
  <si>
    <t>70 2 11 00000</t>
  </si>
  <si>
    <t>170 00 00000</t>
  </si>
  <si>
    <t>171 00 00000</t>
  </si>
  <si>
    <t>17 1 11 75540</t>
  </si>
  <si>
    <t>70 9 00 00000</t>
  </si>
  <si>
    <t>70 9 10 00000</t>
  </si>
  <si>
    <t>Основное мероприятие 2. Материально-техническое обеспечение органов местного самоуправления и казенных учреждений муниципального образования городское поселение Печенга.</t>
  </si>
  <si>
    <t>Обеспечение деятельности органов местного самоуправления</t>
  </si>
  <si>
    <t>Основное мероприятие 3. Информационное обеспечение органов местного самоуправления и казенных учреждений муниципального образования городское поселение Печенга.</t>
  </si>
  <si>
    <t xml:space="preserve">Расходы на программное сопровождение, приобретение лицензий программных комплексов, электронных подписей используемых администрацией, МКУ </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</si>
  <si>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</si>
  <si>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4.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t>
  </si>
  <si>
    <t>Основное мероприятие 5. Организация делопроизводства органов местного самоуправления и казенных учреждений муниципального образования городское поселение Печенга.</t>
  </si>
  <si>
    <t>70 5 00 00000</t>
  </si>
  <si>
    <t>70 5 10 00000</t>
  </si>
  <si>
    <t>Профессиональное развитие работников ОМСУ,поощрительные выплаты  ОМСУ</t>
  </si>
  <si>
    <t>70 1 00 00000</t>
  </si>
  <si>
    <t>70 1 10 00000</t>
  </si>
  <si>
    <t>Основное мероприятие 1. Содержание имущества казны</t>
  </si>
  <si>
    <t>70 1 11 00000</t>
  </si>
  <si>
    <t>Проведение мероприятий по повышению эффективности управления имуществом  муниципального образования</t>
  </si>
  <si>
    <t>Основное мероприятие 2. Изготовление проектной, сметной, технической документации на объекты муниципального имущества, выявленные бесхозяйные объекты</t>
  </si>
  <si>
    <t>70 1 12 00000</t>
  </si>
  <si>
    <t>70 1 12 40010</t>
  </si>
  <si>
    <t xml:space="preserve">Основное мероприятие 3. Оценка рыночной стоимости объектов муниципального, бесхозяйного и иного имущества   </t>
  </si>
  <si>
    <t>70 1 13 00000</t>
  </si>
  <si>
    <t>70 1 13 40010</t>
  </si>
  <si>
    <t>999 00 00000</t>
  </si>
  <si>
    <t>999 00 00010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</si>
  <si>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</si>
  <si>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99 9 00 13060</t>
  </si>
  <si>
    <t>999 00 00040</t>
  </si>
  <si>
    <t>Осуществление первичного воинского учета на территориях, где отсутствуют военные комиссариаты</t>
  </si>
  <si>
    <t>99 9 00 51180</t>
  </si>
  <si>
    <t xml:space="preserve"> "Национальная безопасность и правоохранительная деятельность"</t>
  </si>
  <si>
    <t>70 6 00 00000</t>
  </si>
  <si>
    <t>Подпрограмма 1.Организация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</si>
  <si>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70 6 10 00000</t>
  </si>
  <si>
    <t>Основное мероприятие 2.Проведение мероприятий по профилактике экстремизма и терроризма.</t>
  </si>
  <si>
    <t xml:space="preserve">Мероприятия, направленные на обеспечение антитеррористической защищенности населения </t>
  </si>
  <si>
    <t>70 6 12 43050</t>
  </si>
  <si>
    <t>Основное мероприятие 3. Повышение антитеррористической защищенности администрации МО г.п. Печенга и мест массового пребывания граждан</t>
  </si>
  <si>
    <t>70 7 00 00000</t>
  </si>
  <si>
    <t>Подпрограмма 1.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</si>
  <si>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70 7 10 00000</t>
  </si>
  <si>
    <t>Мероприятия по обеспечению защиты населения и территории от чрезвычайных ситуаций</t>
  </si>
  <si>
    <t>Содержание МКУ «ЕДДС» муниципального образования Печенгский район</t>
  </si>
  <si>
    <t>Межбюджетные трансферты</t>
  </si>
  <si>
    <t xml:space="preserve">Основное мероприятие 2. Обеспечение гражданской обороны на территории муниципального образования </t>
  </si>
  <si>
    <t>Профессиональное развитие работников ОМСУ,поощрительные выплаты  ОМ</t>
  </si>
  <si>
    <t>70 7 12 00000</t>
  </si>
  <si>
    <t>70 7 12 48080</t>
  </si>
  <si>
    <t>Основное мероприятие 3.  Обеспечение пожарной безопасности на территории муниципального образования</t>
  </si>
  <si>
    <t>70 7 13 00000</t>
  </si>
  <si>
    <t>Создание условий по обеспечению первичных мер противопожарной безопасности</t>
  </si>
  <si>
    <t>Основное мероприятие 1. Совершенствование системы предупреждения чрезвычайных ситуаций и ликвидация их последствий</t>
  </si>
  <si>
    <t>Сельское хозяйство и рыболовство</t>
  </si>
  <si>
    <t>70 4 00 00000</t>
  </si>
  <si>
    <t>Подпрограмма 1.Формирование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</si>
  <si>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70 4 11 00000</t>
  </si>
  <si>
    <t>Основное мероприятие 2.Оздоровление санитарной и экологической обстановки в населенных пунктах муниципального образования и на свободных территориях</t>
  </si>
  <si>
    <t>70 4 12 00000</t>
  </si>
  <si>
    <t xml:space="preserve">Софинансирование к субвенции на осуществление деятельности по толову и содержанию бездомных животных </t>
  </si>
  <si>
    <t xml:space="preserve">Субвенция на осуществление деятельности по толову и содержанию бездомных животных </t>
  </si>
  <si>
    <t>Субвенция бюджетам на организацию осуществления деятельности по отлову и содержанию бездомных животных</t>
  </si>
  <si>
    <t>99 9 00 75600</t>
  </si>
  <si>
    <t>70 3 00 00000</t>
  </si>
  <si>
    <t>Основное мероприятие 1.Улучшение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</si>
  <si>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70 3 11 00000</t>
  </si>
  <si>
    <t>Мероприятия обеспечение содержания улично-дорожной сети и автомобильных дорог местного значения МО г.п. Печенга</t>
  </si>
  <si>
    <t>сновное мероприятие 2. Обеспечение содержания улично-дорожной сети и автомобильных дорог местного значения МО г.п. Печенга</t>
  </si>
  <si>
    <t xml:space="preserve">Подпрограмма 1Обеспечение деятельности органов местного самоуправления и учреждений муниципального образования городское поселение Печенга.
</t>
  </si>
  <si>
    <t>Техническое сопровождение програмного обеспечения "Система автоматизированного рабочего места муниципального образования"</t>
  </si>
  <si>
    <t>Мероприятия по проведению ремонта муниципального жилищного фонда, Проведение прочих работ, направленных на надлежащее содержание муниципального жилого фонда</t>
  </si>
  <si>
    <t>70 2 13 46090</t>
  </si>
  <si>
    <t>Оспонвное мероприятие 1. Приведение в качественное состояние элементов благоустройства, совершенствование эстетического вида населенных пунктов городского поселения Печенга.</t>
  </si>
  <si>
    <t>Мероприятия по обеспечению населения благоустройством поселения, Проведение мероприятий по улучшению качества окружающей среды в городском поселении Печенга</t>
  </si>
  <si>
    <t>Обустройство на территории муниципального образования мест досуга</t>
  </si>
  <si>
    <t>Основное мероприятие 3. Развитие и поддержка инициатив, привлечение жителей МО г.п. Печенга к участию в мероприятиях по благоустройству и санитарной очистке придомовых территорий</t>
  </si>
  <si>
    <t xml:space="preserve"> "Защита населения и территории от чрезвычайных ситуаций природного и техногенного характера, гражданская оборона"</t>
  </si>
  <si>
    <t>Подпрограмма 1.Совершенствование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</si>
  <si>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Основное мероприятие 2. Поддержка деятельности организаций, учреждений и объединений, ведущих работу по гражданско-патриотическому воспитанию граждан</t>
  </si>
  <si>
    <t>72 0 12 00000</t>
  </si>
  <si>
    <t>Оргганизация и проведение мероприятий по досугу детей и молодежи</t>
  </si>
  <si>
    <t>72 0 12 46070</t>
  </si>
  <si>
    <t>Основное мероприятие 3. Формирование патриотических  чувств и сознания граждан на основе исторических ценностей</t>
  </si>
  <si>
    <t>Подпрограмма 2.Дети и молодежь городского поселения Печенга</t>
  </si>
  <si>
    <t>Основное меропириятие 2Формирование у детей и молодежи активной жизненной позиции, готовности к участию в общественной жизни поселения и страны</t>
  </si>
  <si>
    <t>72 1 22 00000</t>
  </si>
  <si>
    <t>72 1 22 46070</t>
  </si>
  <si>
    <t>Подпрограмма 1.Организация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</si>
  <si>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 xml:space="preserve">Организация и проведение мероприятий в сфере культуры </t>
  </si>
  <si>
    <t>99 9 00 13020</t>
  </si>
  <si>
    <t>Подпрограмма 2. Массовый спорт</t>
  </si>
  <si>
    <t>Основное мероприятие 1. Вовлечение различных категорий населения в массовые спортивные мероприятия</t>
  </si>
  <si>
    <t>Мероприятия по массовому спрорту</t>
  </si>
  <si>
    <t>70 8 00 00000</t>
  </si>
  <si>
    <t>Подпрограмма 1.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</si>
  <si>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70 8 10 00000</t>
  </si>
  <si>
    <t>Основное мероприятие 1.Информирование населения о деятельности органов местного самоуправления муниципального образования городское поселение Печенга</t>
  </si>
  <si>
    <t>70 8 11 00000</t>
  </si>
  <si>
    <t>Мероприятия по обеспечению периодических изданий</t>
  </si>
  <si>
    <t>Рассходы по неисполненным договорным обязательствам прошлого периода</t>
  </si>
  <si>
    <t>99 9 00 00030</t>
  </si>
  <si>
    <t xml:space="preserve">Приложение № 6                                                                                                                                                             к Решению Совета депутатовмуниципального образования городское поселение Печенга "Об утверждении бюджета муниципального образования городское поселение Печенга на 2017 г." </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</si>
  <si>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2017 год </t>
  </si>
  <si>
    <t>Компенсация расходов на оплату стоимости проезда и провоза багажа к месту использования отпуска и обратно лицам, работающим в организацияхЮ финансируемых из местного бюджета</t>
  </si>
  <si>
    <t>Муниципальная программа 1. Муниципальная программа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2017 год»</t>
  </si>
  <si>
    <t>Подпрограмма 1 Формирование, эффективное использование, распоряжение и содержание муниципального имущества</t>
  </si>
  <si>
    <t>Расходы, направленные на проведение ремонтных работ, прочих работ по надлежащему муниципального жилищного фонда</t>
  </si>
  <si>
    <t>70 1 11 46090</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</si>
  <si>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2017 год»</t>
  </si>
  <si>
    <t>Подпрограмма 1.Создание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</si>
  <si>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Основное мероприятие1.Повышение профессионального уровня муниципальных служащих, повышение эффективности муниципальной службы</t>
  </si>
  <si>
    <t>70 6 11 00000</t>
  </si>
  <si>
    <t>Основное мероприятие 5. Проведение диспансеризации муниципальных служащих</t>
  </si>
  <si>
    <t>706 15 00000</t>
  </si>
  <si>
    <t>70 6 11 48080</t>
  </si>
  <si>
    <t>706 15 48080</t>
  </si>
  <si>
    <t>Муниципальная программа 10. «Обеспечение деятельности органов местного самоуправление на 2017 год»</t>
  </si>
  <si>
    <t>Подпрограмма 1 : Обеспечение деятельности органов местного самоуправления и учреждений муниципального образования городское поселение Печенга</t>
  </si>
  <si>
    <t>710 00 00000</t>
  </si>
  <si>
    <t>710 10 00000</t>
  </si>
  <si>
    <t>710 12 00000</t>
  </si>
  <si>
    <t>710 12 48010</t>
  </si>
  <si>
    <t>710 13 00000</t>
  </si>
  <si>
    <t>710 13 46030</t>
  </si>
  <si>
    <t>710 13 S0570</t>
  </si>
  <si>
    <t>710 13 70570</t>
  </si>
  <si>
    <t>710 14 00000</t>
  </si>
  <si>
    <t>710 14 48010</t>
  </si>
  <si>
    <t>710 15 00000</t>
  </si>
  <si>
    <t>710 15 48010</t>
  </si>
  <si>
    <t>Непрограммная деятельность МКУ "МФЦ МО гп Печенга" , МКУ "КДЦ "Платформа"</t>
  </si>
  <si>
    <t>Расходы на выплаты по оплате труда работников МКУ "МФЦ МО гп Печенга" , МКУ "КДЦ "Платформа"</t>
  </si>
  <si>
    <t>999 00 00030</t>
  </si>
  <si>
    <t>Проичии расходы</t>
  </si>
  <si>
    <t>999 00 51180</t>
  </si>
  <si>
    <t>Программа 6. «Противодействие экстремизму и   профилактика  терроризма на территории муниципального образования городское поселение Печенга на 2017 год</t>
  </si>
  <si>
    <t>70 7 13 43050</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</si>
  <si>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2017 год»</t>
  </si>
  <si>
    <t>70 8 11 40050</t>
  </si>
  <si>
    <t>70 8 11 47093</t>
  </si>
  <si>
    <t>70 8 13 00000</t>
  </si>
  <si>
    <t>70 8 13 42050</t>
  </si>
  <si>
    <t>Основное мероприятие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</si>
  <si>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708 14 00000</t>
  </si>
  <si>
    <t>708 14 40050</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</si>
  <si>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в 2017 году»</t>
  </si>
  <si>
    <t>70 5 12 00000</t>
  </si>
  <si>
    <t>70 5 12 А5590</t>
  </si>
  <si>
    <t>70 5 12 75590</t>
  </si>
  <si>
    <t>Муниципальная программа 4.   «Развитие дорожного хозяйства муниципального образования городское поселение Печенга Печенгского района Мурманской области в 2017 году»</t>
  </si>
  <si>
    <t>70 4 11 48050</t>
  </si>
  <si>
    <t>70 4 12 48050</t>
  </si>
  <si>
    <t>704 12 48050</t>
  </si>
  <si>
    <t>400</t>
  </si>
  <si>
    <t>Капитальные вложения в объекты недвижимого имущества государственной (муниципальной) собственности</t>
  </si>
  <si>
    <t>Субсидия на техническое сопровождение програмного обеспечения "Система автоматизированного рабочего места муниципального образования"</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</si>
  <si>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2017 год»</t>
  </si>
  <si>
    <t>Подпрограмма 1 Повышение эффективности управления земельными ресурсами на территории МО г.п. Печенга</t>
  </si>
  <si>
    <t>Основное мероприятие 1.Реализация документов территориального планирования МО г.п. Печенга</t>
  </si>
  <si>
    <t>70 2 11 40010</t>
  </si>
  <si>
    <t>Проведение работ по повышению эффективности управления имуществом</t>
  </si>
  <si>
    <t>Основное мероприятие 2. Проведение мероприятий по землеустройству и землепользованию на территории МО г.п. Печенга</t>
  </si>
  <si>
    <t>702 12 00000</t>
  </si>
  <si>
    <t>702 12 48030</t>
  </si>
  <si>
    <t>Обеспечение проведения работ, оказания услуг по повышению эффективности земельными ресурсами муниципального образования</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</si>
  <si>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в 2017 году»</t>
  </si>
  <si>
    <t>70 3 10 00000</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</si>
  <si>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</si>
  <si>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70 3 11 46040</t>
  </si>
  <si>
    <t>70 3 11 48090</t>
  </si>
  <si>
    <t>Отражаются расходы по обеспечению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</si>
  <si>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70 3 11 40010</t>
  </si>
  <si>
    <t>обеспечение проведения мероприятий по повышению эффективности управления имуществом  муниципального образования</t>
  </si>
  <si>
    <t>703 12 46090</t>
  </si>
  <si>
    <t>обеспечение работ по проведению ремонтных работ, прочих работ по надлежащему содержанию муниципального жилищного фонда</t>
  </si>
  <si>
    <t>703 12 46040</t>
  </si>
  <si>
    <t>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</si>
  <si>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70 5 11 00000</t>
  </si>
  <si>
    <t>обеспечение мероприятий по обеспечению населения благоустройством поселения, по улучшению качества окружающей среды в городском поселении Печенга</t>
  </si>
  <si>
    <t>70 5 11 48020</t>
  </si>
  <si>
    <t>Муниципальная программа 11. «Патриотическое воспитание молодёжи муниципального образования городское поселение Печенга на 2017 год»</t>
  </si>
  <si>
    <t>711 00 00000</t>
  </si>
  <si>
    <t>711 10 00000</t>
  </si>
  <si>
    <t>711 13 00000</t>
  </si>
  <si>
    <t>711 13 46060</t>
  </si>
  <si>
    <t>расходы на организацию и проведение мероприятий к значимым датам городского поселения Печенга, праздникам, для населения</t>
  </si>
  <si>
    <t>Муниципальная программа 12.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2017 год»</t>
  </si>
  <si>
    <t>712 00 00000</t>
  </si>
  <si>
    <t>712 20 00000</t>
  </si>
  <si>
    <t>Основное мероприятие 1: Содействие социальному, культурному и духовному развитию детей и молодежи</t>
  </si>
  <si>
    <t>712 21 00000</t>
  </si>
  <si>
    <t>расходы по организации и проведению мероприятий  направленных на выявление и продвижение творческих детей и молодежи, патриотическое воспитание молодёжи</t>
  </si>
  <si>
    <t>712 21 46060</t>
  </si>
  <si>
    <t>712 21 46070</t>
  </si>
  <si>
    <t xml:space="preserve">Основное мероприятие 1: Формирование, сохранение и развитие общепоселковых культурных традиций, как ресурса социально-экономического развития поселения </t>
  </si>
  <si>
    <t>Подпрограмма 1: 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</si>
  <si>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712 10 00000</t>
  </si>
  <si>
    <t>712 11 00000</t>
  </si>
  <si>
    <t>712 11 46040</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</si>
  <si>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t>
  </si>
  <si>
    <t>Отражаются расходы на организацию и проведение мероприятий к значимым датам городского поселения Печенга, праздникам, для населения</t>
  </si>
  <si>
    <t>712 11 46060</t>
  </si>
  <si>
    <t>Муниципальная программа 12.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</si>
  <si>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 xml:space="preserve"> Муниципальная программа 13. «Развитие спорта и благоустройство спортивных объектов на территории муниципального образования городское поселение Печенга Печенгского района Мурманской области на 2017 год»</t>
  </si>
  <si>
    <t>713 00 00000</t>
  </si>
  <si>
    <t>Подпрограмма 1: Создание условий для занятий физической культурой и спортом населения, особенно детей и молодежи в муниципальном образовании</t>
  </si>
  <si>
    <t>Основное мероприятие 1. Создание материально технической базы для развития спорта в муниципальном образовании</t>
  </si>
  <si>
    <t>713 10 00000</t>
  </si>
  <si>
    <t>713 11 00000</t>
  </si>
  <si>
    <t>713 11 46080</t>
  </si>
  <si>
    <t>713 20 00000</t>
  </si>
  <si>
    <t>713 12 00000</t>
  </si>
  <si>
    <t>713 21 48070</t>
  </si>
  <si>
    <t>713 21 00000</t>
  </si>
  <si>
    <t>Основное мероприятие 2. Обеспечение комфортных условий для развития на территории муниципального образования городское поселение Печенга физической культуры и массового спорта</t>
  </si>
  <si>
    <t>713 12 46040</t>
  </si>
  <si>
    <t>713 12 46080</t>
  </si>
  <si>
    <t>Отражаются расходы по обустройству игровых площадок, Обустройство парковой зоны в районе стадиона ул. Стадионной п. Печенга, проведение конкурсов</t>
  </si>
  <si>
    <t>Муниципальная Программа 9. «Информирование населения о деятельности органов местного самоуправления  муниципального  образования городское поселение Печенга Печенгского района Мурманской области на 2017 год»</t>
  </si>
  <si>
    <t>70 9 11 00000</t>
  </si>
  <si>
    <t>70 9 11 48060</t>
  </si>
  <si>
    <t>Другие вопросы в области средств массовой информации</t>
  </si>
  <si>
    <t>Расходы на уплату налогов, сборов и иных платежей</t>
  </si>
  <si>
    <t>Молодежная политика и оздоровление детей</t>
  </si>
  <si>
    <t>70 5 12 48020</t>
  </si>
  <si>
    <t>70 5 13 00000</t>
  </si>
  <si>
    <t>70 5 13 46080</t>
  </si>
  <si>
    <t>71 2 11 00000</t>
  </si>
  <si>
    <t>71 2 10 00000</t>
  </si>
  <si>
    <t>71 2 00 00000</t>
  </si>
  <si>
    <t>71 2 11 46060</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</si>
</sst>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7">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b/>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4"/>
      <name val="Times New Roman"/>
      <family val="1"/>
      <charset val="204"/>
    </font>
    <font>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84">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164" fontId="2" fillId="0" borderId="0" xfId="2" applyNumberFormat="1" applyAlignment="1">
      <alignment horizontal="right" wrapText="1"/>
    </xf>
    <xf numFmtId="0" fontId="7" fillId="0" borderId="2" xfId="2" applyFont="1" applyBorder="1" applyAlignment="1">
      <alignment horizontal="right"/>
    </xf>
    <xf numFmtId="164" fontId="7" fillId="0" borderId="2" xfId="2" applyNumberFormat="1" applyFont="1" applyBorder="1" applyAlignment="1">
      <alignment horizontal="right"/>
    </xf>
    <xf numFmtId="0" fontId="5" fillId="0" borderId="1" xfId="2" applyFont="1" applyBorder="1" applyAlignment="1">
      <alignment horizontal="center" vertical="center" wrapText="1"/>
    </xf>
    <xf numFmtId="164" fontId="5" fillId="0" borderId="1" xfId="2" applyNumberFormat="1" applyFont="1" applyBorder="1" applyAlignment="1">
      <alignment horizontal="center" vertical="center" wrapText="1"/>
    </xf>
    <xf numFmtId="0" fontId="5" fillId="0" borderId="1" xfId="2" applyFont="1" applyBorder="1" applyAlignment="1">
      <alignment horizontal="justify" wrapText="1"/>
    </xf>
    <xf numFmtId="49" fontId="5" fillId="0" borderId="1" xfId="2" applyNumberFormat="1" applyFont="1" applyBorder="1" applyAlignment="1">
      <alignment horizontal="center" wrapText="1"/>
    </xf>
    <xf numFmtId="164" fontId="9" fillId="0" borderId="1" xfId="2" applyNumberFormat="1" applyFont="1" applyFill="1" applyBorder="1" applyAlignment="1">
      <alignment wrapText="1"/>
    </xf>
    <xf numFmtId="0" fontId="5" fillId="0" borderId="0" xfId="2" applyFont="1" applyAlignment="1">
      <alignment wrapText="1"/>
    </xf>
    <xf numFmtId="164" fontId="5" fillId="0" borderId="1" xfId="2" applyNumberFormat="1" applyFont="1" applyFill="1" applyBorder="1" applyAlignment="1">
      <alignment wrapText="1"/>
    </xf>
    <xf numFmtId="0" fontId="2" fillId="0" borderId="0" xfId="2" applyAlignment="1">
      <alignment wrapText="1"/>
    </xf>
    <xf numFmtId="0" fontId="5" fillId="0" borderId="1" xfId="2" applyFont="1" applyBorder="1" applyAlignment="1">
      <alignment wrapText="1"/>
    </xf>
    <xf numFmtId="164" fontId="5" fillId="0" borderId="1" xfId="2" applyNumberFormat="1" applyFont="1" applyBorder="1" applyAlignment="1">
      <alignment wrapText="1"/>
    </xf>
    <xf numFmtId="164" fontId="5" fillId="0" borderId="0" xfId="2" applyNumberFormat="1" applyFont="1" applyAlignment="1">
      <alignment wrapText="1"/>
    </xf>
    <xf numFmtId="164" fontId="3" fillId="0" borderId="0" xfId="2" applyNumberFormat="1" applyFont="1" applyAlignment="1">
      <alignment wrapText="1"/>
    </xf>
    <xf numFmtId="0" fontId="6" fillId="0" borderId="0" xfId="2" applyFont="1" applyAlignment="1">
      <alignment wrapText="1"/>
    </xf>
    <xf numFmtId="0" fontId="5" fillId="0" borderId="0" xfId="2" applyFont="1" applyFill="1" applyAlignment="1">
      <alignment wrapText="1"/>
    </xf>
    <xf numFmtId="0" fontId="3" fillId="0" borderId="0" xfId="2" applyFont="1" applyFill="1" applyAlignment="1">
      <alignment wrapText="1"/>
    </xf>
    <xf numFmtId="0" fontId="8" fillId="0" borderId="0" xfId="2" applyFont="1" applyBorder="1" applyAlignment="1">
      <alignment horizontal="center" vertical="center" wrapText="1"/>
    </xf>
    <xf numFmtId="0" fontId="3" fillId="0" borderId="0" xfId="2" applyFont="1" applyFill="1" applyAlignment="1">
      <alignment horizontal="justify" wrapText="1"/>
    </xf>
    <xf numFmtId="0" fontId="6" fillId="0" borderId="0" xfId="2" applyFont="1" applyAlignment="1">
      <alignment horizontal="justify" vertical="center" wrapText="1"/>
    </xf>
    <xf numFmtId="0" fontId="6" fillId="0" borderId="0" xfId="2" applyFont="1" applyFill="1" applyAlignment="1">
      <alignment horizontal="justify" vertical="center" wrapText="1"/>
    </xf>
    <xf numFmtId="0" fontId="2" fillId="0" borderId="0" xfId="2" applyAlignment="1">
      <alignment horizontal="justify" vertical="center" wrapText="1"/>
    </xf>
    <xf numFmtId="0" fontId="10" fillId="0" borderId="1" xfId="2" applyFont="1" applyBorder="1" applyAlignment="1">
      <alignment wrapText="1"/>
    </xf>
    <xf numFmtId="164" fontId="5" fillId="0" borderId="1" xfId="1" applyNumberFormat="1"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164" fontId="9" fillId="0" borderId="0" xfId="2" applyNumberFormat="1" applyFont="1" applyAlignment="1">
      <alignment wrapText="1"/>
    </xf>
    <xf numFmtId="0" fontId="4" fillId="0" borderId="1" xfId="2" applyFont="1" applyBorder="1" applyAlignment="1">
      <alignment horizontal="justify" wrapText="1"/>
    </xf>
    <xf numFmtId="0" fontId="11" fillId="0" borderId="1" xfId="2" applyFont="1" applyBorder="1" applyAlignment="1">
      <alignment horizontal="justify" wrapText="1"/>
    </xf>
    <xf numFmtId="0" fontId="4" fillId="0" borderId="1" xfId="2" applyFont="1" applyBorder="1" applyAlignment="1">
      <alignment wrapText="1"/>
    </xf>
    <xf numFmtId="49" fontId="4" fillId="0" borderId="1" xfId="2" applyNumberFormat="1" applyFont="1" applyBorder="1" applyAlignment="1">
      <alignment horizontal="center" wrapText="1"/>
    </xf>
    <xf numFmtId="164" fontId="4" fillId="0" borderId="1" xfId="2" applyNumberFormat="1" applyFont="1" applyFill="1" applyBorder="1" applyAlignment="1">
      <alignment wrapText="1"/>
    </xf>
    <xf numFmtId="49" fontId="11" fillId="0" borderId="1" xfId="2" applyNumberFormat="1" applyFont="1" applyBorder="1" applyAlignment="1">
      <alignment horizontal="center" wrapText="1"/>
    </xf>
    <xf numFmtId="164" fontId="11" fillId="0" borderId="1" xfId="2" applyNumberFormat="1" applyFont="1" applyFill="1" applyBorder="1" applyAlignment="1">
      <alignment wrapText="1"/>
    </xf>
    <xf numFmtId="164" fontId="11" fillId="0" borderId="1" xfId="2" applyNumberFormat="1" applyFont="1" applyBorder="1" applyAlignment="1">
      <alignment wrapText="1"/>
    </xf>
    <xf numFmtId="164" fontId="4" fillId="0" borderId="1" xfId="2" applyNumberFormat="1" applyFont="1" applyBorder="1" applyAlignment="1">
      <alignment wrapText="1"/>
    </xf>
    <xf numFmtId="0" fontId="4" fillId="0" borderId="1" xfId="2" applyFont="1" applyFill="1" applyBorder="1" applyAlignment="1">
      <alignment horizontal="justify" wrapText="1"/>
    </xf>
    <xf numFmtId="49" fontId="4" fillId="0" borderId="1" xfId="2" applyNumberFormat="1" applyFont="1" applyFill="1" applyBorder="1" applyAlignment="1">
      <alignment horizontal="center" wrapText="1"/>
    </xf>
    <xf numFmtId="0" fontId="11" fillId="0" borderId="0" xfId="2" applyFont="1" applyFill="1" applyAlignment="1">
      <alignment wrapText="1"/>
    </xf>
    <xf numFmtId="0" fontId="11" fillId="0" borderId="1" xfId="2" applyFont="1" applyBorder="1" applyAlignment="1">
      <alignment wrapText="1"/>
    </xf>
    <xf numFmtId="0" fontId="2" fillId="0" borderId="0" xfId="2" applyFont="1" applyAlignment="1">
      <alignment wrapText="1"/>
    </xf>
    <xf numFmtId="0" fontId="11" fillId="0" borderId="1" xfId="2" applyFont="1" applyFill="1" applyBorder="1" applyAlignment="1">
      <alignment horizontal="justify" wrapText="1"/>
    </xf>
    <xf numFmtId="49" fontId="11" fillId="0" borderId="1" xfId="2" applyNumberFormat="1" applyFont="1" applyFill="1" applyBorder="1" applyAlignment="1">
      <alignment horizontal="center" wrapText="1"/>
    </xf>
    <xf numFmtId="0" fontId="12" fillId="0" borderId="0" xfId="2" applyFont="1" applyBorder="1" applyAlignment="1">
      <alignment horizontal="center" vertical="center" wrapText="1"/>
    </xf>
    <xf numFmtId="0" fontId="11" fillId="0" borderId="0" xfId="2" applyFont="1" applyAlignment="1">
      <alignment wrapText="1"/>
    </xf>
    <xf numFmtId="0" fontId="4" fillId="0" borderId="0" xfId="2" applyFont="1" applyFill="1" applyAlignment="1">
      <alignment horizontal="justify" wrapText="1"/>
    </xf>
    <xf numFmtId="0" fontId="4" fillId="0" borderId="0" xfId="2" applyFont="1" applyAlignment="1">
      <alignment wrapText="1"/>
    </xf>
    <xf numFmtId="0" fontId="11" fillId="0" borderId="0" xfId="2" applyFont="1" applyFill="1" applyAlignment="1">
      <alignment horizontal="justify" wrapText="1"/>
    </xf>
    <xf numFmtId="0" fontId="13" fillId="4" borderId="1" xfId="2" applyFont="1" applyFill="1" applyBorder="1" applyAlignment="1">
      <alignment horizontal="justify" wrapText="1"/>
    </xf>
    <xf numFmtId="164" fontId="11" fillId="0" borderId="0" xfId="2" applyNumberFormat="1" applyFont="1" applyAlignment="1">
      <alignment wrapText="1"/>
    </xf>
    <xf numFmtId="0" fontId="11" fillId="0" borderId="1" xfId="2" applyFont="1" applyFill="1" applyBorder="1" applyAlignment="1">
      <alignment wrapText="1"/>
    </xf>
    <xf numFmtId="0" fontId="14" fillId="0" borderId="1" xfId="0" applyFont="1" applyBorder="1" applyAlignment="1">
      <alignment wrapText="1"/>
    </xf>
    <xf numFmtId="0" fontId="4" fillId="0" borderId="0" xfId="2" applyFont="1" applyFill="1" applyAlignment="1">
      <alignment wrapText="1"/>
    </xf>
    <xf numFmtId="0" fontId="4" fillId="2" borderId="0" xfId="2" applyFont="1" applyFill="1" applyAlignment="1">
      <alignment wrapText="1"/>
    </xf>
    <xf numFmtId="164" fontId="4" fillId="0" borderId="0" xfId="2" applyNumberFormat="1" applyFont="1" applyAlignment="1">
      <alignment wrapText="1"/>
    </xf>
    <xf numFmtId="0" fontId="2" fillId="0" borderId="0" xfId="2" applyFont="1" applyAlignment="1">
      <alignment horizontal="justify" vertical="center" wrapText="1"/>
    </xf>
    <xf numFmtId="0" fontId="15" fillId="0" borderId="1" xfId="0" applyFont="1" applyFill="1" applyBorder="1" applyAlignment="1">
      <alignment vertical="top" wrapText="1"/>
    </xf>
    <xf numFmtId="49" fontId="11" fillId="3" borderId="1" xfId="2" applyNumberFormat="1" applyFont="1" applyFill="1" applyBorder="1" applyAlignment="1">
      <alignment horizontal="center" wrapText="1"/>
    </xf>
    <xf numFmtId="164" fontId="11" fillId="3" borderId="1" xfId="2" applyNumberFormat="1" applyFont="1" applyFill="1" applyBorder="1" applyAlignment="1">
      <alignment wrapText="1"/>
    </xf>
    <xf numFmtId="0" fontId="4" fillId="0" borderId="1" xfId="2" applyFont="1" applyFill="1" applyBorder="1" applyAlignment="1">
      <alignment wrapText="1"/>
    </xf>
    <xf numFmtId="164" fontId="4" fillId="0" borderId="0" xfId="2" applyNumberFormat="1" applyFont="1" applyFill="1" applyAlignment="1">
      <alignment wrapText="1"/>
    </xf>
    <xf numFmtId="0" fontId="14" fillId="0" borderId="0" xfId="0" applyFont="1" applyFill="1" applyAlignment="1">
      <alignment wrapText="1"/>
    </xf>
    <xf numFmtId="164" fontId="11" fillId="0" borderId="0" xfId="2" applyNumberFormat="1" applyFont="1" applyFill="1" applyAlignment="1">
      <alignment wrapText="1"/>
    </xf>
    <xf numFmtId="0" fontId="14" fillId="0" borderId="1" xfId="0" applyFont="1" applyFill="1" applyBorder="1" applyAlignment="1">
      <alignment wrapText="1"/>
    </xf>
    <xf numFmtId="0" fontId="13" fillId="0" borderId="1" xfId="2" applyFont="1" applyFill="1" applyBorder="1" applyAlignment="1">
      <alignment horizontal="justify" wrapText="1"/>
    </xf>
    <xf numFmtId="0" fontId="4" fillId="0" borderId="1" xfId="2" applyFont="1" applyFill="1" applyBorder="1" applyAlignment="1">
      <alignment horizontal="justify" vertical="justify" wrapText="1"/>
    </xf>
    <xf numFmtId="0" fontId="11" fillId="0" borderId="1" xfId="2" applyFont="1" applyFill="1" applyBorder="1" applyAlignment="1">
      <alignment horizontal="justify" vertical="justify" wrapText="1"/>
    </xf>
    <xf numFmtId="0" fontId="16" fillId="0" borderId="0" xfId="2" applyFont="1" applyBorder="1" applyAlignment="1">
      <alignment horizontal="center" vertical="center" wrapText="1"/>
    </xf>
    <xf numFmtId="0" fontId="3" fillId="0" borderId="0" xfId="2" applyFont="1" applyFill="1" applyAlignment="1">
      <alignment wrapText="1"/>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3" fillId="0" borderId="0" xfId="2" applyFont="1" applyAlignment="1">
      <alignment horizontal="right" wrapText="1"/>
    </xf>
    <xf numFmtId="0" fontId="2" fillId="0" borderId="0" xfId="2" applyAlignment="1">
      <alignment horizontal="right" wrapText="1"/>
    </xf>
    <xf numFmtId="0" fontId="11" fillId="0" borderId="0" xfId="2" applyFont="1" applyAlignment="1">
      <alignment horizontal="right" vertical="center"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284"/>
  <sheetViews>
    <sheetView tabSelected="1" view="pageBreakPreview" topLeftCell="A85" zoomScaleSheetLayoutView="100" workbookViewId="0">
      <selection activeCell="F99" sqref="F99"/>
    </sheetView>
  </sheetViews>
  <sheetFormatPr defaultRowHeight="15.75"/>
  <cols>
    <col min="1" max="1" width="61" style="1" customWidth="1"/>
    <col min="2" max="2" width="8.140625" style="1" customWidth="1"/>
    <col min="3" max="3" width="8.85546875" style="1" customWidth="1"/>
    <col min="4" max="4" width="17.140625" style="1" customWidth="1"/>
    <col min="5" max="5" width="8" style="1" customWidth="1"/>
    <col min="6" max="6" width="16.7109375" style="18" customWidth="1"/>
    <col min="7" max="7" width="14.42578125" style="1" hidden="1" customWidth="1"/>
    <col min="8" max="8" width="15.28515625" style="1" customWidth="1"/>
    <col min="9" max="9" width="13.140625" style="1" bestFit="1" customWidth="1"/>
    <col min="10" max="16384" width="9.140625" style="1"/>
  </cols>
  <sheetData>
    <row r="1" spans="1:7" ht="66.75" customHeight="1">
      <c r="B1" s="81" t="s">
        <v>203</v>
      </c>
      <c r="C1" s="81"/>
      <c r="D1" s="81"/>
      <c r="E1" s="81"/>
      <c r="F1" s="81"/>
      <c r="G1" s="81"/>
    </row>
    <row r="2" spans="1:7" ht="15.75" hidden="1" customHeight="1">
      <c r="A2" s="79"/>
      <c r="B2" s="80"/>
      <c r="C2" s="80"/>
      <c r="D2" s="80"/>
      <c r="E2" s="80"/>
      <c r="F2" s="80"/>
      <c r="G2" s="80"/>
    </row>
    <row r="3" spans="1:7" ht="9.75" customHeight="1">
      <c r="A3" s="79"/>
      <c r="B3" s="79"/>
      <c r="C3" s="79"/>
      <c r="D3" s="79"/>
      <c r="E3" s="79"/>
      <c r="F3" s="79"/>
      <c r="G3" s="2"/>
    </row>
    <row r="4" spans="1:7" hidden="1">
      <c r="A4" s="79"/>
      <c r="B4" s="80"/>
      <c r="C4" s="80"/>
      <c r="D4" s="80"/>
      <c r="E4" s="80"/>
      <c r="F4" s="80"/>
      <c r="G4" s="80"/>
    </row>
    <row r="5" spans="1:7" ht="15.75" hidden="1" customHeight="1">
      <c r="A5" s="79"/>
      <c r="B5" s="80"/>
      <c r="C5" s="80"/>
      <c r="D5" s="80"/>
      <c r="E5" s="80"/>
      <c r="F5" s="80"/>
      <c r="G5" s="2"/>
    </row>
    <row r="6" spans="1:7" hidden="1">
      <c r="A6" s="82"/>
      <c r="B6" s="83"/>
      <c r="C6" s="83"/>
      <c r="D6" s="83"/>
      <c r="E6" s="83"/>
      <c r="F6" s="83"/>
      <c r="G6" s="83"/>
    </row>
    <row r="7" spans="1:7" hidden="1">
      <c r="A7" s="3"/>
      <c r="B7" s="2"/>
      <c r="C7" s="2"/>
      <c r="D7" s="2"/>
      <c r="E7" s="2"/>
      <c r="F7" s="4"/>
      <c r="G7" s="2"/>
    </row>
    <row r="8" spans="1:7" hidden="1">
      <c r="A8" s="3"/>
      <c r="B8" s="2"/>
      <c r="C8" s="2"/>
      <c r="D8" s="2"/>
      <c r="E8" s="2"/>
      <c r="F8" s="4"/>
      <c r="G8" s="2"/>
    </row>
    <row r="9" spans="1:7" ht="68.25" customHeight="1">
      <c r="A9" s="76" t="s">
        <v>204</v>
      </c>
      <c r="B9" s="77"/>
      <c r="C9" s="77"/>
      <c r="D9" s="77"/>
      <c r="E9" s="77"/>
      <c r="F9" s="77"/>
    </row>
    <row r="10" spans="1:7">
      <c r="E10" s="5"/>
      <c r="F10" s="6" t="s">
        <v>41</v>
      </c>
    </row>
    <row r="11" spans="1:7" ht="50.25" customHeight="1">
      <c r="A11" s="7" t="s">
        <v>0</v>
      </c>
      <c r="B11" s="7" t="s">
        <v>1</v>
      </c>
      <c r="C11" s="7" t="s">
        <v>42</v>
      </c>
      <c r="D11" s="7" t="s">
        <v>43</v>
      </c>
      <c r="E11" s="7" t="s">
        <v>44</v>
      </c>
      <c r="F11" s="8" t="s">
        <v>45</v>
      </c>
      <c r="G11" s="22"/>
    </row>
    <row r="12" spans="1:7">
      <c r="A12" s="9" t="s">
        <v>2</v>
      </c>
      <c r="B12" s="10" t="s">
        <v>3</v>
      </c>
      <c r="C12" s="10"/>
      <c r="D12" s="10"/>
      <c r="E12" s="10"/>
      <c r="F12" s="11">
        <f>F13+F20+F31+F45+F51</f>
        <v>30077232.359999999</v>
      </c>
      <c r="G12" s="12"/>
    </row>
    <row r="13" spans="1:7" s="12" customFormat="1" ht="26.25">
      <c r="A13" s="34" t="s">
        <v>4</v>
      </c>
      <c r="B13" s="37" t="s">
        <v>3</v>
      </c>
      <c r="C13" s="37" t="s">
        <v>5</v>
      </c>
      <c r="D13" s="37"/>
      <c r="E13" s="37"/>
      <c r="F13" s="38">
        <f>F14</f>
        <v>1443500</v>
      </c>
      <c r="G13" s="78"/>
    </row>
    <row r="14" spans="1:7" s="12" customFormat="1">
      <c r="A14" s="35" t="s">
        <v>6</v>
      </c>
      <c r="B14" s="39" t="s">
        <v>3</v>
      </c>
      <c r="C14" s="39" t="s">
        <v>5</v>
      </c>
      <c r="D14" s="39" t="s">
        <v>72</v>
      </c>
      <c r="E14" s="39"/>
      <c r="F14" s="40">
        <f>F15</f>
        <v>1443500</v>
      </c>
      <c r="G14" s="78"/>
    </row>
    <row r="15" spans="1:7" ht="26.25">
      <c r="A15" s="35" t="s">
        <v>46</v>
      </c>
      <c r="B15" s="39" t="s">
        <v>3</v>
      </c>
      <c r="C15" s="39" t="s">
        <v>5</v>
      </c>
      <c r="D15" s="39" t="s">
        <v>73</v>
      </c>
      <c r="E15" s="39"/>
      <c r="F15" s="40">
        <f>F16+F18</f>
        <v>1443500</v>
      </c>
      <c r="G15" s="78"/>
    </row>
    <row r="16" spans="1:7" ht="26.25">
      <c r="A16" s="35" t="s">
        <v>75</v>
      </c>
      <c r="B16" s="39" t="s">
        <v>3</v>
      </c>
      <c r="C16" s="39" t="s">
        <v>5</v>
      </c>
      <c r="D16" s="39" t="s">
        <v>74</v>
      </c>
      <c r="E16" s="39"/>
      <c r="F16" s="40">
        <f>F17</f>
        <v>1408500</v>
      </c>
      <c r="G16" s="78"/>
    </row>
    <row r="17" spans="1:8" ht="56.25" customHeight="1">
      <c r="A17" s="35" t="s">
        <v>80</v>
      </c>
      <c r="B17" s="39" t="s">
        <v>3</v>
      </c>
      <c r="C17" s="39" t="s">
        <v>5</v>
      </c>
      <c r="D17" s="39" t="s">
        <v>74</v>
      </c>
      <c r="E17" s="39" t="s">
        <v>7</v>
      </c>
      <c r="F17" s="40">
        <f>1358500+50000</f>
        <v>1408500</v>
      </c>
      <c r="G17" s="78"/>
    </row>
    <row r="18" spans="1:8" ht="49.5" customHeight="1">
      <c r="A18" s="35" t="s">
        <v>205</v>
      </c>
      <c r="B18" s="39" t="s">
        <v>3</v>
      </c>
      <c r="C18" s="39" t="s">
        <v>5</v>
      </c>
      <c r="D18" s="39" t="s">
        <v>81</v>
      </c>
      <c r="E18" s="39"/>
      <c r="F18" s="40">
        <f>F19</f>
        <v>35000</v>
      </c>
      <c r="G18" s="75"/>
    </row>
    <row r="19" spans="1:8" ht="56.25" customHeight="1">
      <c r="A19" s="35" t="s">
        <v>80</v>
      </c>
      <c r="B19" s="39" t="s">
        <v>3</v>
      </c>
      <c r="C19" s="39" t="s">
        <v>5</v>
      </c>
      <c r="D19" s="39" t="s">
        <v>81</v>
      </c>
      <c r="E19" s="39" t="s">
        <v>7</v>
      </c>
      <c r="F19" s="40">
        <v>35000</v>
      </c>
      <c r="G19" s="75"/>
    </row>
    <row r="20" spans="1:8" ht="42.75" customHeight="1">
      <c r="A20" s="36" t="s">
        <v>78</v>
      </c>
      <c r="B20" s="37" t="s">
        <v>3</v>
      </c>
      <c r="C20" s="37" t="s">
        <v>9</v>
      </c>
      <c r="D20" s="37"/>
      <c r="E20" s="37"/>
      <c r="F20" s="42">
        <f>F21</f>
        <v>1038000</v>
      </c>
      <c r="G20" s="17"/>
    </row>
    <row r="21" spans="1:8" s="12" customFormat="1">
      <c r="A21" s="35" t="s">
        <v>6</v>
      </c>
      <c r="B21" s="39" t="s">
        <v>3</v>
      </c>
      <c r="C21" s="39" t="s">
        <v>9</v>
      </c>
      <c r="D21" s="39" t="s">
        <v>72</v>
      </c>
      <c r="E21" s="39"/>
      <c r="F21" s="41">
        <f>F22</f>
        <v>1038000</v>
      </c>
      <c r="G21" s="18"/>
    </row>
    <row r="22" spans="1:8" ht="26.25">
      <c r="A22" s="35" t="s">
        <v>46</v>
      </c>
      <c r="B22" s="39" t="s">
        <v>3</v>
      </c>
      <c r="C22" s="39" t="s">
        <v>9</v>
      </c>
      <c r="D22" s="39" t="s">
        <v>73</v>
      </c>
      <c r="E22" s="39"/>
      <c r="F22" s="41">
        <f>F26+F29+F23</f>
        <v>1038000</v>
      </c>
      <c r="G22" s="18"/>
    </row>
    <row r="23" spans="1:8" hidden="1">
      <c r="A23" s="35"/>
      <c r="B23" s="39"/>
      <c r="C23" s="39"/>
      <c r="D23" s="39"/>
      <c r="E23" s="39"/>
      <c r="F23" s="41"/>
      <c r="G23" s="18"/>
    </row>
    <row r="24" spans="1:8" hidden="1">
      <c r="A24" s="35"/>
      <c r="B24" s="39"/>
      <c r="C24" s="39"/>
      <c r="D24" s="39"/>
      <c r="E24" s="39"/>
      <c r="F24" s="41"/>
      <c r="G24" s="18"/>
    </row>
    <row r="25" spans="1:8" hidden="1">
      <c r="A25" s="35"/>
      <c r="B25" s="39"/>
      <c r="C25" s="39"/>
      <c r="D25" s="39"/>
      <c r="E25" s="39"/>
      <c r="F25" s="41"/>
      <c r="G25" s="18"/>
    </row>
    <row r="26" spans="1:8" ht="26.25">
      <c r="A26" s="35" t="s">
        <v>76</v>
      </c>
      <c r="B26" s="39" t="s">
        <v>3</v>
      </c>
      <c r="C26" s="39" t="s">
        <v>9</v>
      </c>
      <c r="D26" s="39" t="s">
        <v>77</v>
      </c>
      <c r="E26" s="39"/>
      <c r="F26" s="41">
        <f>F28</f>
        <v>998000</v>
      </c>
      <c r="G26" s="18"/>
    </row>
    <row r="27" spans="1:8" hidden="1">
      <c r="A27" s="35"/>
      <c r="B27" s="39"/>
      <c r="C27" s="39"/>
      <c r="D27" s="39"/>
      <c r="E27" s="39"/>
      <c r="F27" s="41"/>
      <c r="G27" s="18"/>
    </row>
    <row r="28" spans="1:8" ht="54" customHeight="1">
      <c r="A28" s="35" t="s">
        <v>80</v>
      </c>
      <c r="B28" s="39" t="s">
        <v>3</v>
      </c>
      <c r="C28" s="39" t="s">
        <v>9</v>
      </c>
      <c r="D28" s="39" t="s">
        <v>77</v>
      </c>
      <c r="E28" s="39" t="s">
        <v>7</v>
      </c>
      <c r="F28" s="41">
        <v>998000</v>
      </c>
      <c r="G28" s="18"/>
    </row>
    <row r="29" spans="1:8" ht="51.75">
      <c r="A29" s="35" t="s">
        <v>79</v>
      </c>
      <c r="B29" s="39" t="s">
        <v>3</v>
      </c>
      <c r="C29" s="39" t="s">
        <v>9</v>
      </c>
      <c r="D29" s="39" t="s">
        <v>82</v>
      </c>
      <c r="E29" s="39"/>
      <c r="F29" s="41">
        <f>F30</f>
        <v>40000</v>
      </c>
      <c r="G29" s="18"/>
    </row>
    <row r="30" spans="1:8" ht="52.5" customHeight="1">
      <c r="A30" s="35" t="s">
        <v>80</v>
      </c>
      <c r="B30" s="39" t="s">
        <v>3</v>
      </c>
      <c r="C30" s="39" t="s">
        <v>9</v>
      </c>
      <c r="D30" s="39" t="s">
        <v>81</v>
      </c>
      <c r="E30" s="39" t="s">
        <v>7</v>
      </c>
      <c r="F30" s="41">
        <v>40000</v>
      </c>
      <c r="G30" s="18"/>
    </row>
    <row r="31" spans="1:8" ht="39">
      <c r="A31" s="43" t="s">
        <v>83</v>
      </c>
      <c r="B31" s="44" t="s">
        <v>3</v>
      </c>
      <c r="C31" s="44" t="s">
        <v>13</v>
      </c>
      <c r="D31" s="37"/>
      <c r="E31" s="44"/>
      <c r="F31" s="38">
        <f>F32</f>
        <v>10862500</v>
      </c>
      <c r="G31" s="19"/>
      <c r="H31" s="18">
        <f>F31+F20+F13</f>
        <v>13344000</v>
      </c>
    </row>
    <row r="32" spans="1:8" s="20" customFormat="1">
      <c r="A32" s="35" t="s">
        <v>6</v>
      </c>
      <c r="B32" s="39" t="s">
        <v>3</v>
      </c>
      <c r="C32" s="39" t="s">
        <v>13</v>
      </c>
      <c r="D32" s="39" t="s">
        <v>72</v>
      </c>
      <c r="E32" s="39"/>
      <c r="F32" s="40">
        <f>F33</f>
        <v>10862500</v>
      </c>
      <c r="G32" s="14"/>
    </row>
    <row r="33" spans="1:7" s="21" customFormat="1" ht="26.25">
      <c r="A33" s="35" t="s">
        <v>49</v>
      </c>
      <c r="B33" s="39" t="s">
        <v>3</v>
      </c>
      <c r="C33" s="39" t="s">
        <v>13</v>
      </c>
      <c r="D33" s="39" t="s">
        <v>84</v>
      </c>
      <c r="E33" s="39"/>
      <c r="F33" s="40">
        <f>F34+F36+F43</f>
        <v>10862500</v>
      </c>
      <c r="G33" s="14"/>
    </row>
    <row r="34" spans="1:7" s="21" customFormat="1" ht="28.5" customHeight="1">
      <c r="A34" s="35" t="s">
        <v>85</v>
      </c>
      <c r="B34" s="39" t="s">
        <v>3</v>
      </c>
      <c r="C34" s="39" t="s">
        <v>13</v>
      </c>
      <c r="D34" s="39" t="s">
        <v>86</v>
      </c>
      <c r="E34" s="39"/>
      <c r="F34" s="40">
        <f>F35</f>
        <v>1963000</v>
      </c>
      <c r="G34" s="14"/>
    </row>
    <row r="35" spans="1:7" s="21" customFormat="1" ht="54" customHeight="1">
      <c r="A35" s="35" t="s">
        <v>80</v>
      </c>
      <c r="B35" s="39" t="s">
        <v>3</v>
      </c>
      <c r="C35" s="39" t="s">
        <v>13</v>
      </c>
      <c r="D35" s="39" t="s">
        <v>86</v>
      </c>
      <c r="E35" s="39" t="s">
        <v>7</v>
      </c>
      <c r="F35" s="40">
        <v>1963000</v>
      </c>
      <c r="G35" s="14"/>
    </row>
    <row r="36" spans="1:7" s="21" customFormat="1" ht="27.75" customHeight="1">
      <c r="A36" s="35" t="s">
        <v>88</v>
      </c>
      <c r="B36" s="39" t="s">
        <v>3</v>
      </c>
      <c r="C36" s="39" t="s">
        <v>13</v>
      </c>
      <c r="D36" s="39" t="s">
        <v>87</v>
      </c>
      <c r="E36" s="39"/>
      <c r="F36" s="40">
        <f>F37+F39</f>
        <v>8569500</v>
      </c>
      <c r="G36" s="14"/>
    </row>
    <row r="37" spans="1:7" s="21" customFormat="1" ht="52.5" customHeight="1">
      <c r="A37" s="35" t="s">
        <v>80</v>
      </c>
      <c r="B37" s="39" t="s">
        <v>3</v>
      </c>
      <c r="C37" s="39" t="s">
        <v>13</v>
      </c>
      <c r="D37" s="39" t="s">
        <v>87</v>
      </c>
      <c r="E37" s="39" t="s">
        <v>7</v>
      </c>
      <c r="F37" s="40">
        <v>8569500</v>
      </c>
      <c r="G37" s="14"/>
    </row>
    <row r="38" spans="1:7" s="21" customFormat="1" ht="26.25" hidden="1">
      <c r="A38" s="35" t="s">
        <v>50</v>
      </c>
      <c r="B38" s="39" t="s">
        <v>3</v>
      </c>
      <c r="C38" s="39" t="s">
        <v>13</v>
      </c>
      <c r="D38" s="39" t="s">
        <v>51</v>
      </c>
      <c r="E38" s="39"/>
      <c r="F38" s="40">
        <f>F39</f>
        <v>0</v>
      </c>
      <c r="G38" s="14"/>
    </row>
    <row r="39" spans="1:7" s="21" customFormat="1" ht="26.25" hidden="1">
      <c r="A39" s="35" t="s">
        <v>47</v>
      </c>
      <c r="B39" s="39" t="s">
        <v>3</v>
      </c>
      <c r="C39" s="39" t="s">
        <v>13</v>
      </c>
      <c r="D39" s="39" t="s">
        <v>51</v>
      </c>
      <c r="E39" s="39" t="s">
        <v>8</v>
      </c>
      <c r="F39" s="40">
        <f>20-20</f>
        <v>0</v>
      </c>
      <c r="G39" s="14"/>
    </row>
    <row r="40" spans="1:7" s="21" customFormat="1" ht="26.25" hidden="1">
      <c r="A40" s="35" t="s">
        <v>52</v>
      </c>
      <c r="B40" s="39" t="s">
        <v>3</v>
      </c>
      <c r="C40" s="39" t="s">
        <v>13</v>
      </c>
      <c r="D40" s="39" t="s">
        <v>53</v>
      </c>
      <c r="E40" s="39"/>
      <c r="F40" s="40">
        <f>F41</f>
        <v>0</v>
      </c>
      <c r="G40" s="14"/>
    </row>
    <row r="41" spans="1:7" s="21" customFormat="1" ht="77.25" hidden="1">
      <c r="A41" s="35" t="s">
        <v>54</v>
      </c>
      <c r="B41" s="39" t="s">
        <v>3</v>
      </c>
      <c r="C41" s="39" t="s">
        <v>13</v>
      </c>
      <c r="D41" s="39" t="s">
        <v>55</v>
      </c>
      <c r="E41" s="39"/>
      <c r="F41" s="40">
        <f>F42</f>
        <v>0</v>
      </c>
      <c r="G41" s="14"/>
    </row>
    <row r="42" spans="1:7" s="21" customFormat="1" ht="64.5" hidden="1">
      <c r="A42" s="35" t="s">
        <v>48</v>
      </c>
      <c r="B42" s="39" t="s">
        <v>3</v>
      </c>
      <c r="C42" s="39" t="s">
        <v>13</v>
      </c>
      <c r="D42" s="39" t="s">
        <v>55</v>
      </c>
      <c r="E42" s="39" t="s">
        <v>7</v>
      </c>
      <c r="F42" s="40"/>
      <c r="G42" s="14"/>
    </row>
    <row r="43" spans="1:7" s="21" customFormat="1" ht="39">
      <c r="A43" s="35" t="s">
        <v>89</v>
      </c>
      <c r="B43" s="39" t="s">
        <v>3</v>
      </c>
      <c r="C43" s="39" t="s">
        <v>13</v>
      </c>
      <c r="D43" s="39" t="s">
        <v>90</v>
      </c>
      <c r="E43" s="39"/>
      <c r="F43" s="40">
        <f>F44</f>
        <v>330000</v>
      </c>
      <c r="G43" s="14"/>
    </row>
    <row r="44" spans="1:7" s="21" customFormat="1" ht="52.5" customHeight="1">
      <c r="A44" s="35" t="s">
        <v>80</v>
      </c>
      <c r="B44" s="39" t="s">
        <v>3</v>
      </c>
      <c r="C44" s="39" t="s">
        <v>13</v>
      </c>
      <c r="D44" s="39" t="s">
        <v>90</v>
      </c>
      <c r="E44" s="39" t="s">
        <v>7</v>
      </c>
      <c r="F44" s="40">
        <v>330000</v>
      </c>
      <c r="G44" s="14"/>
    </row>
    <row r="45" spans="1:7" s="45" customFormat="1" ht="12.75">
      <c r="A45" s="36" t="s">
        <v>17</v>
      </c>
      <c r="B45" s="37" t="s">
        <v>3</v>
      </c>
      <c r="C45" s="37" t="s">
        <v>18</v>
      </c>
      <c r="D45" s="37"/>
      <c r="E45" s="37"/>
      <c r="F45" s="42">
        <f>F46</f>
        <v>0</v>
      </c>
      <c r="G45" s="19"/>
    </row>
    <row r="46" spans="1:7" s="45" customFormat="1" ht="38.25">
      <c r="A46" s="46" t="s">
        <v>91</v>
      </c>
      <c r="B46" s="39" t="s">
        <v>3</v>
      </c>
      <c r="C46" s="39" t="s">
        <v>18</v>
      </c>
      <c r="D46" s="39" t="s">
        <v>92</v>
      </c>
      <c r="E46" s="39"/>
      <c r="F46" s="41">
        <f>F47</f>
        <v>0</v>
      </c>
      <c r="G46" s="47"/>
    </row>
    <row r="47" spans="1:7" s="45" customFormat="1" ht="51" customHeight="1">
      <c r="A47" s="35" t="s">
        <v>93</v>
      </c>
      <c r="B47" s="39" t="s">
        <v>3</v>
      </c>
      <c r="C47" s="39" t="s">
        <v>18</v>
      </c>
      <c r="D47" s="39" t="s">
        <v>94</v>
      </c>
      <c r="E47" s="39"/>
      <c r="F47" s="41">
        <f>F48</f>
        <v>0</v>
      </c>
      <c r="G47" s="47" t="s">
        <v>56</v>
      </c>
    </row>
    <row r="48" spans="1:7" s="45" customFormat="1" ht="78.75" customHeight="1">
      <c r="A48" s="35" t="s">
        <v>97</v>
      </c>
      <c r="B48" s="39" t="s">
        <v>3</v>
      </c>
      <c r="C48" s="39" t="s">
        <v>18</v>
      </c>
      <c r="D48" s="39" t="s">
        <v>99</v>
      </c>
      <c r="E48" s="39"/>
      <c r="F48" s="41">
        <f>F49</f>
        <v>0</v>
      </c>
      <c r="G48" s="47"/>
    </row>
    <row r="49" spans="1:7" s="45" customFormat="1" ht="27" customHeight="1">
      <c r="A49" s="35" t="s">
        <v>95</v>
      </c>
      <c r="B49" s="39" t="s">
        <v>3</v>
      </c>
      <c r="C49" s="39" t="s">
        <v>18</v>
      </c>
      <c r="D49" s="39" t="s">
        <v>96</v>
      </c>
      <c r="E49" s="39"/>
      <c r="F49" s="41">
        <f>F50</f>
        <v>0</v>
      </c>
      <c r="G49" s="47"/>
    </row>
    <row r="50" spans="1:7" s="45" customFormat="1" ht="25.5">
      <c r="A50" s="48" t="s">
        <v>98</v>
      </c>
      <c r="B50" s="39" t="s">
        <v>3</v>
      </c>
      <c r="C50" s="39" t="s">
        <v>18</v>
      </c>
      <c r="D50" s="39" t="s">
        <v>96</v>
      </c>
      <c r="E50" s="39" t="s">
        <v>11</v>
      </c>
      <c r="F50" s="40">
        <v>0</v>
      </c>
      <c r="G50" s="47"/>
    </row>
    <row r="51" spans="1:7" s="45" customFormat="1" ht="12.75">
      <c r="A51" s="36" t="s">
        <v>19</v>
      </c>
      <c r="B51" s="37" t="s">
        <v>3</v>
      </c>
      <c r="C51" s="37" t="s">
        <v>20</v>
      </c>
      <c r="D51" s="49"/>
      <c r="E51" s="39"/>
      <c r="F51" s="42">
        <f>F52+F56+F67+F76+F94</f>
        <v>16733232.359999999</v>
      </c>
      <c r="G51" s="50"/>
    </row>
    <row r="52" spans="1:7" s="51" customFormat="1" ht="33.75" customHeight="1">
      <c r="A52" s="48" t="s">
        <v>57</v>
      </c>
      <c r="B52" s="39" t="s">
        <v>3</v>
      </c>
      <c r="C52" s="39" t="s">
        <v>20</v>
      </c>
      <c r="D52" s="49" t="s">
        <v>100</v>
      </c>
      <c r="E52" s="39"/>
      <c r="F52" s="41">
        <f>F53</f>
        <v>4</v>
      </c>
      <c r="G52" s="50"/>
    </row>
    <row r="53" spans="1:7" s="51" customFormat="1" ht="25.5">
      <c r="A53" s="48" t="s">
        <v>58</v>
      </c>
      <c r="B53" s="39" t="s">
        <v>3</v>
      </c>
      <c r="C53" s="39" t="s">
        <v>20</v>
      </c>
      <c r="D53" s="49" t="s">
        <v>101</v>
      </c>
      <c r="E53" s="39"/>
      <c r="F53" s="41">
        <f>F54</f>
        <v>4</v>
      </c>
      <c r="G53" s="50"/>
    </row>
    <row r="54" spans="1:7" s="51" customFormat="1" ht="78.75" customHeight="1">
      <c r="A54" s="46" t="s">
        <v>59</v>
      </c>
      <c r="B54" s="39" t="s">
        <v>3</v>
      </c>
      <c r="C54" s="39" t="s">
        <v>20</v>
      </c>
      <c r="D54" s="49" t="s">
        <v>102</v>
      </c>
      <c r="E54" s="39"/>
      <c r="F54" s="41">
        <f>F55</f>
        <v>4</v>
      </c>
      <c r="G54" s="50"/>
    </row>
    <row r="55" spans="1:7" s="51" customFormat="1" ht="25.5">
      <c r="A55" s="35" t="s">
        <v>98</v>
      </c>
      <c r="B55" s="39" t="s">
        <v>3</v>
      </c>
      <c r="C55" s="39" t="s">
        <v>20</v>
      </c>
      <c r="D55" s="49" t="s">
        <v>102</v>
      </c>
      <c r="E55" s="39" t="s">
        <v>8</v>
      </c>
      <c r="F55" s="41">
        <v>4</v>
      </c>
      <c r="G55" s="50"/>
    </row>
    <row r="56" spans="1:7" s="51" customFormat="1" ht="63.75">
      <c r="A56" s="35" t="s">
        <v>206</v>
      </c>
      <c r="B56" s="39" t="s">
        <v>3</v>
      </c>
      <c r="C56" s="39" t="s">
        <v>20</v>
      </c>
      <c r="D56" s="49" t="s">
        <v>115</v>
      </c>
      <c r="E56" s="39"/>
      <c r="F56" s="41">
        <f>F57</f>
        <v>1860000</v>
      </c>
      <c r="G56" s="50"/>
    </row>
    <row r="57" spans="1:7" s="51" customFormat="1" ht="25.5">
      <c r="A57" s="35" t="s">
        <v>207</v>
      </c>
      <c r="B57" s="39" t="s">
        <v>3</v>
      </c>
      <c r="C57" s="39" t="s">
        <v>20</v>
      </c>
      <c r="D57" s="49" t="s">
        <v>116</v>
      </c>
      <c r="E57" s="39"/>
      <c r="F57" s="41">
        <f>F58+F61+F64</f>
        <v>1860000</v>
      </c>
      <c r="G57" s="50"/>
    </row>
    <row r="58" spans="1:7" s="51" customFormat="1" ht="12.75">
      <c r="A58" s="35" t="s">
        <v>117</v>
      </c>
      <c r="B58" s="39" t="s">
        <v>3</v>
      </c>
      <c r="C58" s="39" t="s">
        <v>20</v>
      </c>
      <c r="D58" s="49" t="s">
        <v>118</v>
      </c>
      <c r="E58" s="39"/>
      <c r="F58" s="41">
        <f>F59</f>
        <v>1450000</v>
      </c>
      <c r="G58" s="50"/>
    </row>
    <row r="59" spans="1:7" s="51" customFormat="1" ht="25.5">
      <c r="A59" s="35" t="s">
        <v>208</v>
      </c>
      <c r="B59" s="39" t="s">
        <v>3</v>
      </c>
      <c r="C59" s="39" t="s">
        <v>20</v>
      </c>
      <c r="D59" s="49" t="s">
        <v>209</v>
      </c>
      <c r="E59" s="39"/>
      <c r="F59" s="41">
        <f>F60</f>
        <v>1450000</v>
      </c>
      <c r="G59" s="50"/>
    </row>
    <row r="60" spans="1:7" s="51" customFormat="1" ht="25.5">
      <c r="A60" s="35" t="s">
        <v>98</v>
      </c>
      <c r="B60" s="39" t="s">
        <v>3</v>
      </c>
      <c r="C60" s="39" t="s">
        <v>20</v>
      </c>
      <c r="D60" s="49" t="s">
        <v>209</v>
      </c>
      <c r="E60" s="39" t="s">
        <v>8</v>
      </c>
      <c r="F60" s="41">
        <f>600000+250000+600000</f>
        <v>1450000</v>
      </c>
      <c r="G60" s="50"/>
    </row>
    <row r="61" spans="1:7" s="51" customFormat="1" ht="38.25">
      <c r="A61" s="35" t="s">
        <v>120</v>
      </c>
      <c r="B61" s="39" t="s">
        <v>3</v>
      </c>
      <c r="C61" s="39" t="s">
        <v>20</v>
      </c>
      <c r="D61" s="49" t="s">
        <v>121</v>
      </c>
      <c r="E61" s="39"/>
      <c r="F61" s="41">
        <f>F62</f>
        <v>310000</v>
      </c>
      <c r="G61" s="50"/>
    </row>
    <row r="62" spans="1:7" s="51" customFormat="1" ht="25.5">
      <c r="A62" s="35" t="s">
        <v>119</v>
      </c>
      <c r="B62" s="39" t="s">
        <v>3</v>
      </c>
      <c r="C62" s="39" t="s">
        <v>20</v>
      </c>
      <c r="D62" s="49" t="s">
        <v>122</v>
      </c>
      <c r="E62" s="39"/>
      <c r="F62" s="41">
        <f>F63</f>
        <v>310000</v>
      </c>
      <c r="G62" s="50"/>
    </row>
    <row r="63" spans="1:7" s="51" customFormat="1" ht="25.5">
      <c r="A63" s="35" t="s">
        <v>98</v>
      </c>
      <c r="B63" s="39" t="s">
        <v>3</v>
      </c>
      <c r="C63" s="39" t="s">
        <v>20</v>
      </c>
      <c r="D63" s="49" t="s">
        <v>122</v>
      </c>
      <c r="E63" s="39" t="s">
        <v>8</v>
      </c>
      <c r="F63" s="41">
        <f>100000+150000+60000</f>
        <v>310000</v>
      </c>
      <c r="G63" s="50"/>
    </row>
    <row r="64" spans="1:7" s="51" customFormat="1" ht="25.5">
      <c r="A64" s="35" t="s">
        <v>123</v>
      </c>
      <c r="B64" s="39" t="s">
        <v>3</v>
      </c>
      <c r="C64" s="39" t="s">
        <v>20</v>
      </c>
      <c r="D64" s="49" t="s">
        <v>124</v>
      </c>
      <c r="E64" s="39"/>
      <c r="F64" s="41">
        <f>F65</f>
        <v>100000</v>
      </c>
      <c r="G64" s="50"/>
    </row>
    <row r="65" spans="1:7" s="51" customFormat="1" ht="25.5">
      <c r="A65" s="35" t="s">
        <v>119</v>
      </c>
      <c r="B65" s="39" t="s">
        <v>3</v>
      </c>
      <c r="C65" s="39" t="s">
        <v>20</v>
      </c>
      <c r="D65" s="49" t="s">
        <v>125</v>
      </c>
      <c r="E65" s="39"/>
      <c r="F65" s="41">
        <f>F66</f>
        <v>100000</v>
      </c>
      <c r="G65" s="50"/>
    </row>
    <row r="66" spans="1:7" s="51" customFormat="1" ht="25.5">
      <c r="A66" s="35" t="s">
        <v>98</v>
      </c>
      <c r="B66" s="39" t="s">
        <v>3</v>
      </c>
      <c r="C66" s="39" t="s">
        <v>20</v>
      </c>
      <c r="D66" s="49" t="s">
        <v>125</v>
      </c>
      <c r="E66" s="39" t="s">
        <v>8</v>
      </c>
      <c r="F66" s="41">
        <v>100000</v>
      </c>
      <c r="G66" s="50"/>
    </row>
    <row r="67" spans="1:7" s="51" customFormat="1" ht="38.25">
      <c r="A67" s="35" t="s">
        <v>210</v>
      </c>
      <c r="B67" s="39" t="s">
        <v>3</v>
      </c>
      <c r="C67" s="39" t="s">
        <v>20</v>
      </c>
      <c r="D67" s="49" t="s">
        <v>134</v>
      </c>
      <c r="E67" s="39"/>
      <c r="F67" s="41">
        <f>F68</f>
        <v>702000</v>
      </c>
      <c r="G67" s="50"/>
    </row>
    <row r="68" spans="1:7" s="51" customFormat="1" ht="63.75">
      <c r="A68" s="35" t="s">
        <v>211</v>
      </c>
      <c r="B68" s="39" t="s">
        <v>3</v>
      </c>
      <c r="C68" s="39" t="s">
        <v>20</v>
      </c>
      <c r="D68" s="49" t="s">
        <v>136</v>
      </c>
      <c r="E68" s="39"/>
      <c r="F68" s="41">
        <f>F69+F73</f>
        <v>702000</v>
      </c>
      <c r="G68" s="50"/>
    </row>
    <row r="69" spans="1:7" s="51" customFormat="1" ht="38.25">
      <c r="A69" s="35" t="s">
        <v>212</v>
      </c>
      <c r="B69" s="39" t="s">
        <v>3</v>
      </c>
      <c r="C69" s="39" t="s">
        <v>20</v>
      </c>
      <c r="D69" s="49" t="s">
        <v>213</v>
      </c>
      <c r="E69" s="39"/>
      <c r="F69" s="41">
        <f>F70</f>
        <v>612000</v>
      </c>
      <c r="G69" s="50"/>
    </row>
    <row r="70" spans="1:7" s="51" customFormat="1" ht="25.5">
      <c r="A70" s="35" t="s">
        <v>114</v>
      </c>
      <c r="B70" s="39" t="s">
        <v>3</v>
      </c>
      <c r="C70" s="39" t="s">
        <v>20</v>
      </c>
      <c r="D70" s="49" t="s">
        <v>216</v>
      </c>
      <c r="E70" s="39"/>
      <c r="F70" s="41">
        <f>F71+F72</f>
        <v>612000</v>
      </c>
      <c r="G70" s="50"/>
    </row>
    <row r="71" spans="1:7" s="51" customFormat="1" ht="51">
      <c r="A71" s="35" t="s">
        <v>80</v>
      </c>
      <c r="B71" s="39" t="s">
        <v>3</v>
      </c>
      <c r="C71" s="39" t="s">
        <v>20</v>
      </c>
      <c r="D71" s="49" t="s">
        <v>216</v>
      </c>
      <c r="E71" s="39" t="s">
        <v>7</v>
      </c>
      <c r="F71" s="41">
        <f>262000-15000</f>
        <v>247000</v>
      </c>
      <c r="G71" s="50"/>
    </row>
    <row r="72" spans="1:7" s="51" customFormat="1" ht="25.5">
      <c r="A72" s="35" t="s">
        <v>98</v>
      </c>
      <c r="B72" s="39" t="s">
        <v>3</v>
      </c>
      <c r="C72" s="39" t="s">
        <v>20</v>
      </c>
      <c r="D72" s="49" t="s">
        <v>216</v>
      </c>
      <c r="E72" s="39" t="s">
        <v>8</v>
      </c>
      <c r="F72" s="41">
        <f>440000-75000</f>
        <v>365000</v>
      </c>
      <c r="G72" s="50"/>
    </row>
    <row r="73" spans="1:7" s="51" customFormat="1" ht="25.5">
      <c r="A73" s="35" t="s">
        <v>214</v>
      </c>
      <c r="B73" s="39" t="s">
        <v>3</v>
      </c>
      <c r="C73" s="39" t="s">
        <v>20</v>
      </c>
      <c r="D73" s="49" t="s">
        <v>215</v>
      </c>
      <c r="E73" s="39"/>
      <c r="F73" s="41">
        <f>F74</f>
        <v>90000</v>
      </c>
      <c r="G73" s="50"/>
    </row>
    <row r="74" spans="1:7" s="51" customFormat="1" ht="25.5">
      <c r="A74" s="35" t="s">
        <v>114</v>
      </c>
      <c r="B74" s="39" t="s">
        <v>3</v>
      </c>
      <c r="C74" s="39" t="s">
        <v>20</v>
      </c>
      <c r="D74" s="49" t="s">
        <v>217</v>
      </c>
      <c r="E74" s="39"/>
      <c r="F74" s="41">
        <f>F75</f>
        <v>90000</v>
      </c>
      <c r="G74" s="50"/>
    </row>
    <row r="75" spans="1:7" s="51" customFormat="1" ht="25.5">
      <c r="A75" s="35" t="s">
        <v>98</v>
      </c>
      <c r="B75" s="39" t="s">
        <v>3</v>
      </c>
      <c r="C75" s="39" t="s">
        <v>20</v>
      </c>
      <c r="D75" s="49" t="s">
        <v>217</v>
      </c>
      <c r="E75" s="39" t="s">
        <v>8</v>
      </c>
      <c r="F75" s="41">
        <v>90000</v>
      </c>
      <c r="G75" s="50"/>
    </row>
    <row r="76" spans="1:7" s="51" customFormat="1" ht="25.5">
      <c r="A76" s="46" t="s">
        <v>218</v>
      </c>
      <c r="B76" s="39" t="s">
        <v>3</v>
      </c>
      <c r="C76" s="39" t="s">
        <v>20</v>
      </c>
      <c r="D76" s="49" t="s">
        <v>220</v>
      </c>
      <c r="E76" s="39"/>
      <c r="F76" s="41">
        <f>F77</f>
        <v>4363042</v>
      </c>
      <c r="G76" s="50"/>
    </row>
    <row r="77" spans="1:7" s="51" customFormat="1" ht="38.25">
      <c r="A77" s="46" t="s">
        <v>219</v>
      </c>
      <c r="B77" s="39" t="s">
        <v>3</v>
      </c>
      <c r="C77" s="39" t="s">
        <v>20</v>
      </c>
      <c r="D77" s="49" t="s">
        <v>221</v>
      </c>
      <c r="E77" s="39"/>
      <c r="F77" s="41">
        <f>F78+F81+F88+F91</f>
        <v>4363042</v>
      </c>
      <c r="G77" s="50"/>
    </row>
    <row r="78" spans="1:7" s="51" customFormat="1" ht="38.25">
      <c r="A78" s="46" t="s">
        <v>105</v>
      </c>
      <c r="B78" s="39" t="s">
        <v>3</v>
      </c>
      <c r="C78" s="39" t="s">
        <v>20</v>
      </c>
      <c r="D78" s="49" t="s">
        <v>222</v>
      </c>
      <c r="E78" s="39"/>
      <c r="F78" s="41">
        <f>F79</f>
        <v>2095000</v>
      </c>
      <c r="G78" s="50"/>
    </row>
    <row r="79" spans="1:7" s="51" customFormat="1" ht="12.75">
      <c r="A79" s="46" t="s">
        <v>106</v>
      </c>
      <c r="B79" s="39" t="s">
        <v>3</v>
      </c>
      <c r="C79" s="39" t="s">
        <v>20</v>
      </c>
      <c r="D79" s="49" t="s">
        <v>223</v>
      </c>
      <c r="E79" s="39"/>
      <c r="F79" s="41">
        <f>F80</f>
        <v>2095000</v>
      </c>
      <c r="G79" s="50"/>
    </row>
    <row r="80" spans="1:7" s="51" customFormat="1" ht="25.5">
      <c r="A80" s="46" t="s">
        <v>98</v>
      </c>
      <c r="B80" s="39" t="s">
        <v>3</v>
      </c>
      <c r="C80" s="39" t="s">
        <v>20</v>
      </c>
      <c r="D80" s="49" t="s">
        <v>223</v>
      </c>
      <c r="E80" s="39" t="s">
        <v>8</v>
      </c>
      <c r="F80" s="41">
        <v>2095000</v>
      </c>
      <c r="G80" s="50"/>
    </row>
    <row r="81" spans="1:7" s="51" customFormat="1" ht="38.25">
      <c r="A81" s="46" t="s">
        <v>107</v>
      </c>
      <c r="B81" s="39" t="s">
        <v>3</v>
      </c>
      <c r="C81" s="39" t="s">
        <v>20</v>
      </c>
      <c r="D81" s="49" t="s">
        <v>224</v>
      </c>
      <c r="E81" s="39"/>
      <c r="F81" s="41">
        <f>F82+F84+F86</f>
        <v>1098042</v>
      </c>
      <c r="G81" s="50"/>
    </row>
    <row r="82" spans="1:7" s="51" customFormat="1" ht="38.25">
      <c r="A82" s="46" t="s">
        <v>108</v>
      </c>
      <c r="B82" s="39" t="s">
        <v>3</v>
      </c>
      <c r="C82" s="39" t="s">
        <v>20</v>
      </c>
      <c r="D82" s="49" t="s">
        <v>225</v>
      </c>
      <c r="E82" s="39"/>
      <c r="F82" s="41">
        <f>F83</f>
        <v>1084400</v>
      </c>
      <c r="G82" s="50"/>
    </row>
    <row r="83" spans="1:7" s="51" customFormat="1" ht="25.5">
      <c r="A83" s="46" t="s">
        <v>98</v>
      </c>
      <c r="B83" s="39" t="s">
        <v>3</v>
      </c>
      <c r="C83" s="39" t="s">
        <v>20</v>
      </c>
      <c r="D83" s="49" t="s">
        <v>225</v>
      </c>
      <c r="E83" s="39" t="s">
        <v>8</v>
      </c>
      <c r="F83" s="41">
        <v>1084400</v>
      </c>
      <c r="G83" s="50"/>
    </row>
    <row r="84" spans="1:7" s="51" customFormat="1" ht="51">
      <c r="A84" s="46" t="s">
        <v>109</v>
      </c>
      <c r="B84" s="39" t="s">
        <v>3</v>
      </c>
      <c r="C84" s="39" t="s">
        <v>20</v>
      </c>
      <c r="D84" s="49" t="s">
        <v>226</v>
      </c>
      <c r="E84" s="39"/>
      <c r="F84" s="41">
        <f>F85</f>
        <v>600</v>
      </c>
      <c r="G84" s="50"/>
    </row>
    <row r="85" spans="1:7" s="51" customFormat="1" ht="25.5">
      <c r="A85" s="46" t="s">
        <v>98</v>
      </c>
      <c r="B85" s="39" t="s">
        <v>3</v>
      </c>
      <c r="C85" s="39" t="s">
        <v>20</v>
      </c>
      <c r="D85" s="49" t="s">
        <v>226</v>
      </c>
      <c r="E85" s="39" t="s">
        <v>8</v>
      </c>
      <c r="F85" s="41">
        <v>600</v>
      </c>
      <c r="G85" s="50"/>
    </row>
    <row r="86" spans="1:7" s="51" customFormat="1" ht="42" customHeight="1">
      <c r="A86" s="46" t="s">
        <v>60</v>
      </c>
      <c r="B86" s="39" t="s">
        <v>3</v>
      </c>
      <c r="C86" s="39" t="s">
        <v>20</v>
      </c>
      <c r="D86" s="49" t="s">
        <v>227</v>
      </c>
      <c r="E86" s="39"/>
      <c r="F86" s="41">
        <f>F87</f>
        <v>13042</v>
      </c>
      <c r="G86" s="50"/>
    </row>
    <row r="87" spans="1:7" s="51" customFormat="1" ht="25.5">
      <c r="A87" s="46" t="s">
        <v>98</v>
      </c>
      <c r="B87" s="39" t="s">
        <v>3</v>
      </c>
      <c r="C87" s="39" t="s">
        <v>20</v>
      </c>
      <c r="D87" s="49" t="s">
        <v>227</v>
      </c>
      <c r="E87" s="39" t="s">
        <v>8</v>
      </c>
      <c r="F87" s="41">
        <v>13042</v>
      </c>
      <c r="G87" s="50"/>
    </row>
    <row r="88" spans="1:7" s="51" customFormat="1" ht="38.25">
      <c r="A88" s="46" t="s">
        <v>110</v>
      </c>
      <c r="B88" s="39" t="s">
        <v>3</v>
      </c>
      <c r="C88" s="39" t="s">
        <v>20</v>
      </c>
      <c r="D88" s="49" t="s">
        <v>228</v>
      </c>
      <c r="E88" s="39"/>
      <c r="F88" s="41">
        <f>F89</f>
        <v>1070000</v>
      </c>
      <c r="G88" s="50"/>
    </row>
    <row r="89" spans="1:7" s="51" customFormat="1" ht="12.75">
      <c r="A89" s="46" t="s">
        <v>106</v>
      </c>
      <c r="B89" s="39" t="s">
        <v>3</v>
      </c>
      <c r="C89" s="39" t="s">
        <v>20</v>
      </c>
      <c r="D89" s="49" t="s">
        <v>229</v>
      </c>
      <c r="E89" s="39"/>
      <c r="F89" s="41">
        <f>F90</f>
        <v>1070000</v>
      </c>
      <c r="G89" s="50"/>
    </row>
    <row r="90" spans="1:7" s="51" customFormat="1" ht="25.5">
      <c r="A90" s="46" t="s">
        <v>98</v>
      </c>
      <c r="B90" s="39" t="s">
        <v>3</v>
      </c>
      <c r="C90" s="39" t="s">
        <v>20</v>
      </c>
      <c r="D90" s="49" t="s">
        <v>229</v>
      </c>
      <c r="E90" s="39" t="s">
        <v>8</v>
      </c>
      <c r="F90" s="41">
        <v>1070000</v>
      </c>
      <c r="G90" s="50"/>
    </row>
    <row r="91" spans="1:7" s="51" customFormat="1" ht="38.25">
      <c r="A91" s="46" t="s">
        <v>111</v>
      </c>
      <c r="B91" s="39" t="s">
        <v>3</v>
      </c>
      <c r="C91" s="39" t="s">
        <v>20</v>
      </c>
      <c r="D91" s="49" t="s">
        <v>230</v>
      </c>
      <c r="E91" s="39"/>
      <c r="F91" s="41">
        <f>F92</f>
        <v>100000</v>
      </c>
      <c r="G91" s="50"/>
    </row>
    <row r="92" spans="1:7" s="51" customFormat="1" ht="12.75">
      <c r="A92" s="46" t="s">
        <v>106</v>
      </c>
      <c r="B92" s="39" t="s">
        <v>3</v>
      </c>
      <c r="C92" s="39" t="s">
        <v>20</v>
      </c>
      <c r="D92" s="49" t="s">
        <v>231</v>
      </c>
      <c r="E92" s="39"/>
      <c r="F92" s="41">
        <f>F93</f>
        <v>100000</v>
      </c>
      <c r="G92" s="50"/>
    </row>
    <row r="93" spans="1:7" s="51" customFormat="1" ht="25.5">
      <c r="A93" s="46" t="s">
        <v>98</v>
      </c>
      <c r="B93" s="39" t="s">
        <v>3</v>
      </c>
      <c r="C93" s="39" t="s">
        <v>20</v>
      </c>
      <c r="D93" s="49" t="s">
        <v>231</v>
      </c>
      <c r="E93" s="39" t="s">
        <v>8</v>
      </c>
      <c r="F93" s="41">
        <v>100000</v>
      </c>
      <c r="G93" s="50"/>
    </row>
    <row r="94" spans="1:7" s="51" customFormat="1" ht="12.75">
      <c r="A94" s="35" t="s">
        <v>6</v>
      </c>
      <c r="B94" s="39" t="s">
        <v>3</v>
      </c>
      <c r="C94" s="39" t="s">
        <v>20</v>
      </c>
      <c r="D94" s="39" t="s">
        <v>72</v>
      </c>
      <c r="E94" s="39"/>
      <c r="F94" s="41">
        <f>F95+F100</f>
        <v>9808186.3599999994</v>
      </c>
      <c r="G94" s="50"/>
    </row>
    <row r="95" spans="1:7" s="51" customFormat="1" ht="25.5">
      <c r="A95" s="35" t="s">
        <v>232</v>
      </c>
      <c r="B95" s="39" t="s">
        <v>3</v>
      </c>
      <c r="C95" s="39" t="s">
        <v>20</v>
      </c>
      <c r="D95" s="39" t="s">
        <v>126</v>
      </c>
      <c r="E95" s="39"/>
      <c r="F95" s="41">
        <f>F96+F102+F98</f>
        <v>9758186.3599999994</v>
      </c>
      <c r="G95" s="50"/>
    </row>
    <row r="96" spans="1:7" s="51" customFormat="1" ht="25.5">
      <c r="A96" s="35" t="s">
        <v>233</v>
      </c>
      <c r="B96" s="39" t="s">
        <v>3</v>
      </c>
      <c r="C96" s="39" t="s">
        <v>20</v>
      </c>
      <c r="D96" s="39" t="s">
        <v>127</v>
      </c>
      <c r="E96" s="39"/>
      <c r="F96" s="41">
        <f>F97</f>
        <v>9157686.3599999994</v>
      </c>
      <c r="G96" s="50"/>
    </row>
    <row r="97" spans="1:7" s="51" customFormat="1" ht="51">
      <c r="A97" s="35" t="s">
        <v>80</v>
      </c>
      <c r="B97" s="39" t="s">
        <v>3</v>
      </c>
      <c r="C97" s="39" t="s">
        <v>20</v>
      </c>
      <c r="D97" s="39" t="s">
        <v>127</v>
      </c>
      <c r="E97" s="39" t="s">
        <v>7</v>
      </c>
      <c r="F97" s="41">
        <f>2289000+5288478+1580208.36</f>
        <v>9157686.3599999994</v>
      </c>
      <c r="G97" s="50"/>
    </row>
    <row r="98" spans="1:7" s="51" customFormat="1" ht="12.75">
      <c r="A98" s="35" t="s">
        <v>235</v>
      </c>
      <c r="B98" s="39" t="s">
        <v>3</v>
      </c>
      <c r="C98" s="39" t="s">
        <v>20</v>
      </c>
      <c r="D98" s="39" t="s">
        <v>234</v>
      </c>
      <c r="E98" s="39"/>
      <c r="F98" s="41">
        <f>F99</f>
        <v>230500</v>
      </c>
      <c r="G98" s="50"/>
    </row>
    <row r="99" spans="1:7" s="51" customFormat="1" ht="25.5">
      <c r="A99" s="35" t="s">
        <v>98</v>
      </c>
      <c r="B99" s="39" t="s">
        <v>3</v>
      </c>
      <c r="C99" s="39" t="s">
        <v>20</v>
      </c>
      <c r="D99" s="39" t="s">
        <v>234</v>
      </c>
      <c r="E99" s="39" t="s">
        <v>8</v>
      </c>
      <c r="F99" s="41">
        <f>84000+2500+14000+5000+100000+5000+20000</f>
        <v>230500</v>
      </c>
      <c r="G99" s="50"/>
    </row>
    <row r="100" spans="1:7" s="51" customFormat="1" ht="12.75">
      <c r="A100" s="35" t="s">
        <v>324</v>
      </c>
      <c r="B100" s="39" t="s">
        <v>3</v>
      </c>
      <c r="C100" s="39" t="s">
        <v>20</v>
      </c>
      <c r="D100" s="39" t="s">
        <v>130</v>
      </c>
      <c r="E100" s="39"/>
      <c r="F100" s="41">
        <f>F101</f>
        <v>50000</v>
      </c>
      <c r="G100" s="50"/>
    </row>
    <row r="101" spans="1:7" s="51" customFormat="1" ht="19.5" customHeight="1">
      <c r="A101" s="35" t="s">
        <v>10</v>
      </c>
      <c r="B101" s="39" t="s">
        <v>3</v>
      </c>
      <c r="C101" s="39" t="s">
        <v>20</v>
      </c>
      <c r="D101" s="39" t="s">
        <v>130</v>
      </c>
      <c r="E101" s="39" t="s">
        <v>11</v>
      </c>
      <c r="F101" s="41">
        <f>40000+10000</f>
        <v>50000</v>
      </c>
      <c r="G101" s="50"/>
    </row>
    <row r="102" spans="1:7" s="51" customFormat="1" ht="42" customHeight="1">
      <c r="A102" s="35" t="s">
        <v>79</v>
      </c>
      <c r="B102" s="39" t="s">
        <v>3</v>
      </c>
      <c r="C102" s="39" t="s">
        <v>20</v>
      </c>
      <c r="D102" s="39" t="s">
        <v>129</v>
      </c>
      <c r="E102" s="39"/>
      <c r="F102" s="41">
        <f>F103</f>
        <v>370000</v>
      </c>
      <c r="G102" s="50"/>
    </row>
    <row r="103" spans="1:7" s="51" customFormat="1" ht="51">
      <c r="A103" s="35" t="s">
        <v>80</v>
      </c>
      <c r="B103" s="39" t="s">
        <v>3</v>
      </c>
      <c r="C103" s="39" t="s">
        <v>20</v>
      </c>
      <c r="D103" s="39" t="s">
        <v>129</v>
      </c>
      <c r="E103" s="39" t="s">
        <v>7</v>
      </c>
      <c r="F103" s="41">
        <f>80000+290000</f>
        <v>370000</v>
      </c>
      <c r="G103" s="50"/>
    </row>
    <row r="104" spans="1:7" s="51" customFormat="1" ht="12.75">
      <c r="A104" s="36" t="s">
        <v>21</v>
      </c>
      <c r="B104" s="37" t="s">
        <v>5</v>
      </c>
      <c r="C104" s="37"/>
      <c r="D104" s="37"/>
      <c r="E104" s="37"/>
      <c r="F104" s="42">
        <f>F105</f>
        <v>170900</v>
      </c>
      <c r="G104" s="52"/>
    </row>
    <row r="105" spans="1:7" s="53" customFormat="1" ht="12.75" customHeight="1">
      <c r="A105" s="36" t="s">
        <v>22</v>
      </c>
      <c r="B105" s="37" t="s">
        <v>5</v>
      </c>
      <c r="C105" s="37" t="s">
        <v>9</v>
      </c>
      <c r="D105" s="37"/>
      <c r="E105" s="37"/>
      <c r="F105" s="42">
        <f>F106</f>
        <v>170900</v>
      </c>
      <c r="G105" s="52"/>
    </row>
    <row r="106" spans="1:7" s="53" customFormat="1" ht="12.75">
      <c r="A106" s="35" t="s">
        <v>6</v>
      </c>
      <c r="B106" s="39" t="s">
        <v>5</v>
      </c>
      <c r="C106" s="39" t="s">
        <v>9</v>
      </c>
      <c r="D106" s="39" t="s">
        <v>72</v>
      </c>
      <c r="E106" s="39"/>
      <c r="F106" s="41">
        <f>F107</f>
        <v>170900</v>
      </c>
      <c r="G106" s="54"/>
    </row>
    <row r="107" spans="1:7" s="51" customFormat="1" ht="12.75">
      <c r="A107" s="35" t="s">
        <v>12</v>
      </c>
      <c r="B107" s="39" t="s">
        <v>5</v>
      </c>
      <c r="C107" s="39" t="s">
        <v>9</v>
      </c>
      <c r="D107" s="39" t="s">
        <v>126</v>
      </c>
      <c r="E107" s="39"/>
      <c r="F107" s="41">
        <f>F108</f>
        <v>170900</v>
      </c>
      <c r="G107" s="54"/>
    </row>
    <row r="108" spans="1:7" s="51" customFormat="1" ht="25.5">
      <c r="A108" s="35" t="s">
        <v>131</v>
      </c>
      <c r="B108" s="39" t="s">
        <v>5</v>
      </c>
      <c r="C108" s="39" t="s">
        <v>9</v>
      </c>
      <c r="D108" s="39" t="s">
        <v>132</v>
      </c>
      <c r="E108" s="39"/>
      <c r="F108" s="41">
        <f>F109+F110</f>
        <v>170900</v>
      </c>
      <c r="G108" s="54"/>
    </row>
    <row r="109" spans="1:7" s="51" customFormat="1" ht="63.75">
      <c r="A109" s="35" t="s">
        <v>128</v>
      </c>
      <c r="B109" s="39" t="s">
        <v>5</v>
      </c>
      <c r="C109" s="39" t="s">
        <v>9</v>
      </c>
      <c r="D109" s="39" t="s">
        <v>236</v>
      </c>
      <c r="E109" s="39" t="s">
        <v>7</v>
      </c>
      <c r="F109" s="41">
        <v>166800</v>
      </c>
      <c r="G109" s="54"/>
    </row>
    <row r="110" spans="1:7" s="51" customFormat="1" ht="25.5">
      <c r="A110" s="35" t="s">
        <v>98</v>
      </c>
      <c r="B110" s="39" t="s">
        <v>5</v>
      </c>
      <c r="C110" s="39" t="s">
        <v>9</v>
      </c>
      <c r="D110" s="39" t="s">
        <v>236</v>
      </c>
      <c r="E110" s="39" t="s">
        <v>8</v>
      </c>
      <c r="F110" s="41">
        <v>4100</v>
      </c>
      <c r="G110" s="54"/>
    </row>
    <row r="111" spans="1:7" s="51" customFormat="1" ht="12.75">
      <c r="A111" s="36" t="s">
        <v>133</v>
      </c>
      <c r="B111" s="37" t="s">
        <v>9</v>
      </c>
      <c r="C111" s="37"/>
      <c r="D111" s="37"/>
      <c r="E111" s="37"/>
      <c r="F111" s="42">
        <f>F112</f>
        <v>992950</v>
      </c>
      <c r="G111" s="52"/>
    </row>
    <row r="112" spans="1:7" s="53" customFormat="1" ht="29.25" customHeight="1">
      <c r="A112" s="36" t="s">
        <v>178</v>
      </c>
      <c r="B112" s="37" t="s">
        <v>9</v>
      </c>
      <c r="C112" s="37" t="s">
        <v>23</v>
      </c>
      <c r="D112" s="37"/>
      <c r="E112" s="37"/>
      <c r="F112" s="42">
        <f>F113+F121</f>
        <v>992950</v>
      </c>
      <c r="G112" s="52"/>
    </row>
    <row r="113" spans="1:8" s="53" customFormat="1" ht="38.25">
      <c r="A113" s="46" t="s">
        <v>237</v>
      </c>
      <c r="B113" s="39" t="s">
        <v>9</v>
      </c>
      <c r="C113" s="39" t="s">
        <v>23</v>
      </c>
      <c r="D113" s="39" t="s">
        <v>141</v>
      </c>
      <c r="E113" s="39"/>
      <c r="F113" s="40">
        <f>F114</f>
        <v>176950</v>
      </c>
      <c r="G113" s="54"/>
    </row>
    <row r="114" spans="1:8" s="51" customFormat="1" ht="103.5" customHeight="1">
      <c r="A114" s="55" t="s">
        <v>135</v>
      </c>
      <c r="B114" s="39" t="s">
        <v>9</v>
      </c>
      <c r="C114" s="39" t="s">
        <v>23</v>
      </c>
      <c r="D114" s="39" t="s">
        <v>143</v>
      </c>
      <c r="E114" s="39"/>
      <c r="F114" s="41">
        <f>F117+F118</f>
        <v>176950</v>
      </c>
      <c r="G114" s="54"/>
    </row>
    <row r="115" spans="1:8" s="51" customFormat="1" ht="30.75" hidden="1" customHeight="1">
      <c r="A115" s="55" t="s">
        <v>137</v>
      </c>
      <c r="B115" s="39" t="s">
        <v>9</v>
      </c>
      <c r="C115" s="39" t="s">
        <v>23</v>
      </c>
      <c r="D115" s="39" t="s">
        <v>149</v>
      </c>
      <c r="E115" s="39"/>
      <c r="F115" s="41">
        <f>F116</f>
        <v>0</v>
      </c>
      <c r="G115" s="54"/>
    </row>
    <row r="116" spans="1:8" s="51" customFormat="1" ht="30" hidden="1" customHeight="1">
      <c r="A116" s="55" t="s">
        <v>138</v>
      </c>
      <c r="B116" s="39" t="s">
        <v>9</v>
      </c>
      <c r="C116" s="39" t="s">
        <v>23</v>
      </c>
      <c r="D116" s="39" t="s">
        <v>139</v>
      </c>
      <c r="E116" s="39"/>
      <c r="F116" s="41">
        <f>F117</f>
        <v>0</v>
      </c>
      <c r="G116" s="54"/>
    </row>
    <row r="117" spans="1:8" s="51" customFormat="1" ht="25.5" hidden="1">
      <c r="A117" s="35" t="s">
        <v>98</v>
      </c>
      <c r="B117" s="39" t="s">
        <v>9</v>
      </c>
      <c r="C117" s="39" t="s">
        <v>23</v>
      </c>
      <c r="D117" s="39" t="s">
        <v>139</v>
      </c>
      <c r="E117" s="39" t="s">
        <v>8</v>
      </c>
      <c r="F117" s="41">
        <v>0</v>
      </c>
      <c r="G117" s="54"/>
    </row>
    <row r="118" spans="1:8" s="51" customFormat="1" ht="38.25">
      <c r="A118" s="55" t="s">
        <v>140</v>
      </c>
      <c r="B118" s="39" t="s">
        <v>9</v>
      </c>
      <c r="C118" s="39" t="s">
        <v>23</v>
      </c>
      <c r="D118" s="39" t="s">
        <v>152</v>
      </c>
      <c r="E118" s="39"/>
      <c r="F118" s="41">
        <f>F119</f>
        <v>176950</v>
      </c>
      <c r="G118" s="54"/>
    </row>
    <row r="119" spans="1:8" s="51" customFormat="1" ht="25.5">
      <c r="A119" s="55" t="s">
        <v>138</v>
      </c>
      <c r="B119" s="39" t="s">
        <v>9</v>
      </c>
      <c r="C119" s="39" t="s">
        <v>23</v>
      </c>
      <c r="D119" s="39" t="s">
        <v>238</v>
      </c>
      <c r="E119" s="39"/>
      <c r="F119" s="41">
        <f>F120</f>
        <v>176950</v>
      </c>
      <c r="G119" s="54"/>
    </row>
    <row r="120" spans="1:8" s="51" customFormat="1" ht="25.5">
      <c r="A120" s="55" t="s">
        <v>98</v>
      </c>
      <c r="B120" s="39" t="s">
        <v>9</v>
      </c>
      <c r="C120" s="39" t="s">
        <v>23</v>
      </c>
      <c r="D120" s="39" t="s">
        <v>238</v>
      </c>
      <c r="E120" s="39" t="s">
        <v>8</v>
      </c>
      <c r="F120" s="41">
        <v>176950</v>
      </c>
      <c r="G120" s="54"/>
    </row>
    <row r="121" spans="1:8" s="51" customFormat="1" ht="41.25" customHeight="1">
      <c r="A121" s="35" t="s">
        <v>239</v>
      </c>
      <c r="B121" s="39" t="s">
        <v>9</v>
      </c>
      <c r="C121" s="39" t="s">
        <v>23</v>
      </c>
      <c r="D121" s="39" t="s">
        <v>195</v>
      </c>
      <c r="E121" s="39"/>
      <c r="F121" s="41">
        <f>F122</f>
        <v>816000</v>
      </c>
      <c r="G121" s="54"/>
    </row>
    <row r="122" spans="1:8" s="51" customFormat="1" ht="38.25">
      <c r="A122" s="35" t="s">
        <v>142</v>
      </c>
      <c r="B122" s="39" t="s">
        <v>9</v>
      </c>
      <c r="C122" s="39" t="s">
        <v>23</v>
      </c>
      <c r="D122" s="39" t="s">
        <v>197</v>
      </c>
      <c r="E122" s="39"/>
      <c r="F122" s="41">
        <f>F123+F128+F131+F134</f>
        <v>816000</v>
      </c>
      <c r="G122" s="54"/>
    </row>
    <row r="123" spans="1:8" s="51" customFormat="1" ht="25.5">
      <c r="A123" s="35" t="s">
        <v>154</v>
      </c>
      <c r="B123" s="39" t="s">
        <v>9</v>
      </c>
      <c r="C123" s="39" t="s">
        <v>23</v>
      </c>
      <c r="D123" s="39" t="s">
        <v>199</v>
      </c>
      <c r="E123" s="39"/>
      <c r="F123" s="41">
        <f>F124+F126</f>
        <v>480000</v>
      </c>
      <c r="G123" s="54"/>
    </row>
    <row r="124" spans="1:8" s="51" customFormat="1" ht="25.5">
      <c r="A124" s="55" t="s">
        <v>144</v>
      </c>
      <c r="B124" s="39" t="s">
        <v>9</v>
      </c>
      <c r="C124" s="39" t="s">
        <v>23</v>
      </c>
      <c r="D124" s="39" t="s">
        <v>240</v>
      </c>
      <c r="E124" s="39"/>
      <c r="F124" s="41">
        <f>F125</f>
        <v>20000</v>
      </c>
      <c r="G124" s="54"/>
    </row>
    <row r="125" spans="1:8" s="51" customFormat="1" ht="25.5">
      <c r="A125" s="35" t="s">
        <v>98</v>
      </c>
      <c r="B125" s="39" t="s">
        <v>9</v>
      </c>
      <c r="C125" s="39" t="s">
        <v>23</v>
      </c>
      <c r="D125" s="39" t="s">
        <v>240</v>
      </c>
      <c r="E125" s="39" t="s">
        <v>8</v>
      </c>
      <c r="F125" s="41">
        <v>20000</v>
      </c>
      <c r="G125" s="54"/>
    </row>
    <row r="126" spans="1:8" s="51" customFormat="1" ht="25.5">
      <c r="A126" s="55" t="s">
        <v>145</v>
      </c>
      <c r="B126" s="39" t="s">
        <v>9</v>
      </c>
      <c r="C126" s="39" t="s">
        <v>23</v>
      </c>
      <c r="D126" s="39" t="s">
        <v>241</v>
      </c>
      <c r="E126" s="39"/>
      <c r="F126" s="41">
        <f>F127</f>
        <v>460000</v>
      </c>
      <c r="G126" s="54"/>
    </row>
    <row r="127" spans="1:8" s="51" customFormat="1" ht="12.75">
      <c r="A127" s="35" t="s">
        <v>146</v>
      </c>
      <c r="B127" s="39" t="s">
        <v>9</v>
      </c>
      <c r="C127" s="39" t="s">
        <v>23</v>
      </c>
      <c r="D127" s="39" t="s">
        <v>241</v>
      </c>
      <c r="E127" s="39" t="s">
        <v>15</v>
      </c>
      <c r="F127" s="41">
        <v>460000</v>
      </c>
      <c r="G127" s="54"/>
      <c r="H127" s="56"/>
    </row>
    <row r="128" spans="1:8" s="51" customFormat="1" ht="25.5" hidden="1">
      <c r="A128" s="35" t="s">
        <v>147</v>
      </c>
      <c r="B128" s="39" t="s">
        <v>9</v>
      </c>
      <c r="C128" s="39" t="s">
        <v>23</v>
      </c>
      <c r="D128" s="39" t="s">
        <v>149</v>
      </c>
      <c r="E128" s="39"/>
      <c r="F128" s="41">
        <f>F129</f>
        <v>0</v>
      </c>
      <c r="G128" s="54"/>
      <c r="H128" s="56"/>
    </row>
    <row r="129" spans="1:7" s="51" customFormat="1" ht="33" hidden="1" customHeight="1">
      <c r="A129" s="55" t="s">
        <v>148</v>
      </c>
      <c r="B129" s="39" t="s">
        <v>9</v>
      </c>
      <c r="C129" s="39" t="s">
        <v>23</v>
      </c>
      <c r="D129" s="39" t="s">
        <v>150</v>
      </c>
      <c r="E129" s="39"/>
      <c r="F129" s="41">
        <f>F130</f>
        <v>0</v>
      </c>
      <c r="G129" s="54"/>
    </row>
    <row r="130" spans="1:7" s="51" customFormat="1" ht="51" hidden="1">
      <c r="A130" s="35" t="s">
        <v>80</v>
      </c>
      <c r="B130" s="39" t="s">
        <v>9</v>
      </c>
      <c r="C130" s="39" t="s">
        <v>23</v>
      </c>
      <c r="D130" s="39" t="s">
        <v>150</v>
      </c>
      <c r="E130" s="39" t="s">
        <v>7</v>
      </c>
      <c r="F130" s="41">
        <v>0</v>
      </c>
      <c r="G130" s="54"/>
    </row>
    <row r="131" spans="1:7" s="51" customFormat="1" ht="25.5">
      <c r="A131" s="35" t="s">
        <v>151</v>
      </c>
      <c r="B131" s="39" t="s">
        <v>9</v>
      </c>
      <c r="C131" s="39" t="s">
        <v>23</v>
      </c>
      <c r="D131" s="39" t="s">
        <v>242</v>
      </c>
      <c r="E131" s="39"/>
      <c r="F131" s="41">
        <f>F132</f>
        <v>316000</v>
      </c>
      <c r="G131" s="54"/>
    </row>
    <row r="132" spans="1:7" s="51" customFormat="1" ht="25.5">
      <c r="A132" s="35" t="s">
        <v>153</v>
      </c>
      <c r="B132" s="39" t="s">
        <v>9</v>
      </c>
      <c r="C132" s="39" t="s">
        <v>23</v>
      </c>
      <c r="D132" s="39" t="s">
        <v>243</v>
      </c>
      <c r="E132" s="39"/>
      <c r="F132" s="41">
        <f>F133</f>
        <v>316000</v>
      </c>
      <c r="G132" s="54"/>
    </row>
    <row r="133" spans="1:7" s="51" customFormat="1" ht="25.5">
      <c r="A133" s="35" t="s">
        <v>98</v>
      </c>
      <c r="B133" s="39" t="s">
        <v>9</v>
      </c>
      <c r="C133" s="39" t="s">
        <v>23</v>
      </c>
      <c r="D133" s="39" t="s">
        <v>243</v>
      </c>
      <c r="E133" s="39" t="s">
        <v>8</v>
      </c>
      <c r="F133" s="41">
        <v>316000</v>
      </c>
      <c r="G133" s="54"/>
    </row>
    <row r="134" spans="1:7" s="51" customFormat="1" ht="38.25">
      <c r="A134" s="35" t="s">
        <v>244</v>
      </c>
      <c r="B134" s="39" t="s">
        <v>9</v>
      </c>
      <c r="C134" s="39" t="s">
        <v>23</v>
      </c>
      <c r="D134" s="39" t="s">
        <v>245</v>
      </c>
      <c r="E134" s="39"/>
      <c r="F134" s="41">
        <f>F135</f>
        <v>20000</v>
      </c>
      <c r="G134" s="54"/>
    </row>
    <row r="135" spans="1:7" s="51" customFormat="1" ht="25.5">
      <c r="A135" s="35" t="s">
        <v>144</v>
      </c>
      <c r="B135" s="39" t="s">
        <v>9</v>
      </c>
      <c r="C135" s="39" t="s">
        <v>23</v>
      </c>
      <c r="D135" s="39" t="s">
        <v>246</v>
      </c>
      <c r="E135" s="39"/>
      <c r="F135" s="41">
        <f>F136</f>
        <v>20000</v>
      </c>
      <c r="G135" s="54"/>
    </row>
    <row r="136" spans="1:7" s="51" customFormat="1" ht="25.5">
      <c r="A136" s="35" t="s">
        <v>98</v>
      </c>
      <c r="B136" s="39" t="s">
        <v>9</v>
      </c>
      <c r="C136" s="39" t="s">
        <v>23</v>
      </c>
      <c r="D136" s="39" t="s">
        <v>246</v>
      </c>
      <c r="E136" s="39" t="s">
        <v>8</v>
      </c>
      <c r="F136" s="41">
        <v>20000</v>
      </c>
      <c r="G136" s="54"/>
    </row>
    <row r="137" spans="1:7" s="51" customFormat="1" ht="12.75">
      <c r="A137" s="36" t="s">
        <v>27</v>
      </c>
      <c r="B137" s="37" t="s">
        <v>13</v>
      </c>
      <c r="C137" s="37"/>
      <c r="D137" s="37"/>
      <c r="E137" s="37"/>
      <c r="F137" s="42">
        <f>F148+F157+F165+F138</f>
        <v>9463627</v>
      </c>
      <c r="G137" s="24"/>
    </row>
    <row r="138" spans="1:7" s="51" customFormat="1" ht="22.5" customHeight="1">
      <c r="A138" s="36" t="s">
        <v>155</v>
      </c>
      <c r="B138" s="37" t="s">
        <v>13</v>
      </c>
      <c r="C138" s="37" t="s">
        <v>14</v>
      </c>
      <c r="D138" s="37"/>
      <c r="E138" s="37"/>
      <c r="F138" s="42">
        <f>F139+F146</f>
        <v>662485</v>
      </c>
      <c r="G138" s="24"/>
    </row>
    <row r="139" spans="1:7" s="51" customFormat="1" ht="38.25">
      <c r="A139" s="35" t="s">
        <v>247</v>
      </c>
      <c r="B139" s="39" t="s">
        <v>13</v>
      </c>
      <c r="C139" s="39" t="s">
        <v>14</v>
      </c>
      <c r="D139" s="39" t="s">
        <v>112</v>
      </c>
      <c r="E139" s="37"/>
      <c r="F139" s="41">
        <f>F140</f>
        <v>644865</v>
      </c>
      <c r="G139" s="24"/>
    </row>
    <row r="140" spans="1:7" s="51" customFormat="1" ht="51">
      <c r="A140" s="35" t="s">
        <v>157</v>
      </c>
      <c r="B140" s="39" t="s">
        <v>13</v>
      </c>
      <c r="C140" s="39" t="s">
        <v>14</v>
      </c>
      <c r="D140" s="39" t="s">
        <v>113</v>
      </c>
      <c r="E140" s="37"/>
      <c r="F140" s="41">
        <f>F142+F144</f>
        <v>644865</v>
      </c>
      <c r="G140" s="24"/>
    </row>
    <row r="141" spans="1:7" s="51" customFormat="1" ht="39.75" customHeight="1">
      <c r="A141" s="35" t="s">
        <v>159</v>
      </c>
      <c r="B141" s="39" t="s">
        <v>13</v>
      </c>
      <c r="C141" s="39" t="s">
        <v>14</v>
      </c>
      <c r="D141" s="39" t="s">
        <v>248</v>
      </c>
      <c r="E141" s="37"/>
      <c r="F141" s="41">
        <f>F142+F144</f>
        <v>644865</v>
      </c>
      <c r="G141" s="24"/>
    </row>
    <row r="142" spans="1:7" s="51" customFormat="1" ht="25.5">
      <c r="A142" s="46" t="s">
        <v>161</v>
      </c>
      <c r="B142" s="39" t="s">
        <v>13</v>
      </c>
      <c r="C142" s="39" t="s">
        <v>14</v>
      </c>
      <c r="D142" s="39" t="s">
        <v>249</v>
      </c>
      <c r="E142" s="37"/>
      <c r="F142" s="41">
        <f>F143</f>
        <v>170000</v>
      </c>
      <c r="G142" s="24"/>
    </row>
    <row r="143" spans="1:7" s="51" customFormat="1" ht="25.5">
      <c r="A143" s="46" t="s">
        <v>98</v>
      </c>
      <c r="B143" s="39" t="s">
        <v>13</v>
      </c>
      <c r="C143" s="39" t="s">
        <v>14</v>
      </c>
      <c r="D143" s="39" t="s">
        <v>249</v>
      </c>
      <c r="E143" s="39" t="s">
        <v>8</v>
      </c>
      <c r="F143" s="41">
        <v>170000</v>
      </c>
      <c r="G143" s="24"/>
    </row>
    <row r="144" spans="1:7" s="51" customFormat="1" ht="25.5">
      <c r="A144" s="46" t="s">
        <v>162</v>
      </c>
      <c r="B144" s="39" t="s">
        <v>13</v>
      </c>
      <c r="C144" s="39" t="s">
        <v>14</v>
      </c>
      <c r="D144" s="39" t="s">
        <v>250</v>
      </c>
      <c r="E144" s="37"/>
      <c r="F144" s="41">
        <f>F145</f>
        <v>474865</v>
      </c>
      <c r="G144" s="24"/>
    </row>
    <row r="145" spans="1:7" s="51" customFormat="1" ht="25.5">
      <c r="A145" s="46" t="s">
        <v>98</v>
      </c>
      <c r="B145" s="39" t="s">
        <v>13</v>
      </c>
      <c r="C145" s="39" t="s">
        <v>14</v>
      </c>
      <c r="D145" s="39" t="s">
        <v>250</v>
      </c>
      <c r="E145" s="39" t="s">
        <v>8</v>
      </c>
      <c r="F145" s="41">
        <v>474865</v>
      </c>
      <c r="G145" s="24"/>
    </row>
    <row r="146" spans="1:7" s="51" customFormat="1" ht="25.5">
      <c r="A146" s="46" t="s">
        <v>163</v>
      </c>
      <c r="B146" s="39" t="s">
        <v>13</v>
      </c>
      <c r="C146" s="39" t="s">
        <v>14</v>
      </c>
      <c r="D146" s="39" t="s">
        <v>164</v>
      </c>
      <c r="E146" s="37"/>
      <c r="F146" s="41">
        <f>F147</f>
        <v>17620</v>
      </c>
      <c r="G146" s="24"/>
    </row>
    <row r="147" spans="1:7" s="51" customFormat="1" ht="51">
      <c r="A147" s="46" t="s">
        <v>80</v>
      </c>
      <c r="B147" s="39" t="s">
        <v>13</v>
      </c>
      <c r="C147" s="39" t="s">
        <v>14</v>
      </c>
      <c r="D147" s="39" t="s">
        <v>164</v>
      </c>
      <c r="E147" s="39" t="s">
        <v>7</v>
      </c>
      <c r="F147" s="41">
        <v>17620</v>
      </c>
      <c r="G147" s="24"/>
    </row>
    <row r="148" spans="1:7" s="53" customFormat="1" ht="12.75">
      <c r="A148" s="36" t="s">
        <v>29</v>
      </c>
      <c r="B148" s="37" t="s">
        <v>13</v>
      </c>
      <c r="C148" s="37" t="s">
        <v>23</v>
      </c>
      <c r="D148" s="37"/>
      <c r="E148" s="37"/>
      <c r="F148" s="42">
        <f>F152+F155+F156</f>
        <v>7107500</v>
      </c>
      <c r="G148" s="24"/>
    </row>
    <row r="149" spans="1:7" s="53" customFormat="1" ht="38.25">
      <c r="A149" s="35" t="s">
        <v>251</v>
      </c>
      <c r="B149" s="39" t="s">
        <v>13</v>
      </c>
      <c r="C149" s="39" t="s">
        <v>23</v>
      </c>
      <c r="D149" s="49" t="s">
        <v>156</v>
      </c>
      <c r="E149" s="49"/>
      <c r="F149" s="41">
        <f>F152+F154</f>
        <v>7107500</v>
      </c>
      <c r="G149" s="24"/>
    </row>
    <row r="150" spans="1:7" s="53" customFormat="1" ht="51">
      <c r="A150" s="35" t="s">
        <v>166</v>
      </c>
      <c r="B150" s="39" t="s">
        <v>13</v>
      </c>
      <c r="C150" s="39" t="s">
        <v>23</v>
      </c>
      <c r="D150" s="49" t="s">
        <v>158</v>
      </c>
      <c r="E150" s="49"/>
      <c r="F150" s="41">
        <f>F151</f>
        <v>2257500</v>
      </c>
      <c r="G150" s="24"/>
    </row>
    <row r="151" spans="1:7" s="53" customFormat="1" ht="25.5">
      <c r="A151" s="35" t="s">
        <v>168</v>
      </c>
      <c r="B151" s="39" t="s">
        <v>13</v>
      </c>
      <c r="C151" s="39" t="s">
        <v>23</v>
      </c>
      <c r="D151" s="49" t="s">
        <v>252</v>
      </c>
      <c r="E151" s="49"/>
      <c r="F151" s="41">
        <f>F152</f>
        <v>2257500</v>
      </c>
      <c r="G151" s="24"/>
    </row>
    <row r="152" spans="1:7" s="53" customFormat="1" ht="25.5">
      <c r="A152" s="46" t="s">
        <v>98</v>
      </c>
      <c r="B152" s="39" t="s">
        <v>13</v>
      </c>
      <c r="C152" s="39" t="s">
        <v>23</v>
      </c>
      <c r="D152" s="49" t="s">
        <v>252</v>
      </c>
      <c r="E152" s="49" t="s">
        <v>8</v>
      </c>
      <c r="F152" s="41">
        <v>2257500</v>
      </c>
      <c r="G152" s="24"/>
    </row>
    <row r="153" spans="1:7" s="53" customFormat="1" ht="25.5">
      <c r="A153" s="46" t="s">
        <v>169</v>
      </c>
      <c r="B153" s="39" t="s">
        <v>13</v>
      </c>
      <c r="C153" s="39" t="s">
        <v>23</v>
      </c>
      <c r="D153" s="49" t="s">
        <v>160</v>
      </c>
      <c r="E153" s="49"/>
      <c r="F153" s="41">
        <f>F154</f>
        <v>4850000</v>
      </c>
      <c r="G153" s="24"/>
    </row>
    <row r="154" spans="1:7" s="53" customFormat="1" ht="24" customHeight="1">
      <c r="A154" s="46" t="s">
        <v>168</v>
      </c>
      <c r="B154" s="39" t="s">
        <v>13</v>
      </c>
      <c r="C154" s="39" t="s">
        <v>23</v>
      </c>
      <c r="D154" s="49" t="s">
        <v>253</v>
      </c>
      <c r="E154" s="49"/>
      <c r="F154" s="41">
        <f>F155+F156</f>
        <v>4850000</v>
      </c>
      <c r="G154" s="24"/>
    </row>
    <row r="155" spans="1:7" s="53" customFormat="1" ht="12.75">
      <c r="A155" s="57" t="s">
        <v>10</v>
      </c>
      <c r="B155" s="39" t="s">
        <v>13</v>
      </c>
      <c r="C155" s="39" t="s">
        <v>23</v>
      </c>
      <c r="D155" s="49" t="s">
        <v>253</v>
      </c>
      <c r="E155" s="49" t="s">
        <v>11</v>
      </c>
      <c r="F155" s="41">
        <v>1700000</v>
      </c>
      <c r="G155" s="24"/>
    </row>
    <row r="156" spans="1:7" s="53" customFormat="1" ht="25.5">
      <c r="A156" s="57" t="s">
        <v>256</v>
      </c>
      <c r="B156" s="39" t="s">
        <v>13</v>
      </c>
      <c r="C156" s="39" t="s">
        <v>23</v>
      </c>
      <c r="D156" s="49" t="s">
        <v>254</v>
      </c>
      <c r="E156" s="49" t="s">
        <v>255</v>
      </c>
      <c r="F156" s="41">
        <v>3150000</v>
      </c>
      <c r="G156" s="24"/>
    </row>
    <row r="157" spans="1:7" s="53" customFormat="1" ht="12.75">
      <c r="A157" s="36" t="s">
        <v>30</v>
      </c>
      <c r="B157" s="37" t="s">
        <v>13</v>
      </c>
      <c r="C157" s="37" t="s">
        <v>24</v>
      </c>
      <c r="D157" s="37"/>
      <c r="E157" s="37"/>
      <c r="F157" s="42">
        <f>F158</f>
        <v>13642</v>
      </c>
      <c r="G157" s="24"/>
    </row>
    <row r="158" spans="1:7" s="53" customFormat="1" ht="25.5">
      <c r="A158" s="46" t="s">
        <v>218</v>
      </c>
      <c r="B158" s="39" t="s">
        <v>13</v>
      </c>
      <c r="C158" s="39" t="s">
        <v>24</v>
      </c>
      <c r="D158" s="39" t="s">
        <v>220</v>
      </c>
      <c r="E158" s="37"/>
      <c r="F158" s="41">
        <f>F159</f>
        <v>13642</v>
      </c>
      <c r="G158" s="24"/>
    </row>
    <row r="159" spans="1:7" s="53" customFormat="1" ht="51">
      <c r="A159" s="35" t="s">
        <v>170</v>
      </c>
      <c r="B159" s="39" t="s">
        <v>13</v>
      </c>
      <c r="C159" s="39" t="s">
        <v>24</v>
      </c>
      <c r="D159" s="39" t="s">
        <v>221</v>
      </c>
      <c r="E159" s="49"/>
      <c r="F159" s="41">
        <f>F160</f>
        <v>13642</v>
      </c>
      <c r="G159" s="24"/>
    </row>
    <row r="160" spans="1:7" s="53" customFormat="1" ht="38.25">
      <c r="A160" s="35" t="s">
        <v>107</v>
      </c>
      <c r="B160" s="39" t="s">
        <v>13</v>
      </c>
      <c r="C160" s="39" t="s">
        <v>24</v>
      </c>
      <c r="D160" s="39" t="s">
        <v>224</v>
      </c>
      <c r="E160" s="49"/>
      <c r="F160" s="41">
        <f>F161+F163</f>
        <v>13642</v>
      </c>
      <c r="G160" s="24"/>
    </row>
    <row r="161" spans="1:10" s="53" customFormat="1" ht="25.5">
      <c r="A161" s="35" t="s">
        <v>171</v>
      </c>
      <c r="B161" s="39" t="s">
        <v>13</v>
      </c>
      <c r="C161" s="39" t="s">
        <v>24</v>
      </c>
      <c r="D161" s="39" t="s">
        <v>226</v>
      </c>
      <c r="E161" s="49"/>
      <c r="F161" s="41">
        <f>F162</f>
        <v>600</v>
      </c>
      <c r="G161" s="24"/>
    </row>
    <row r="162" spans="1:10" s="53" customFormat="1" ht="25.5">
      <c r="A162" s="46" t="s">
        <v>98</v>
      </c>
      <c r="B162" s="39" t="s">
        <v>13</v>
      </c>
      <c r="C162" s="39" t="s">
        <v>24</v>
      </c>
      <c r="D162" s="39" t="s">
        <v>226</v>
      </c>
      <c r="E162" s="49" t="s">
        <v>8</v>
      </c>
      <c r="F162" s="41">
        <v>600</v>
      </c>
      <c r="G162" s="24"/>
    </row>
    <row r="163" spans="1:10" s="53" customFormat="1" ht="43.5" customHeight="1">
      <c r="A163" s="35" t="s">
        <v>257</v>
      </c>
      <c r="B163" s="39" t="s">
        <v>13</v>
      </c>
      <c r="C163" s="39" t="s">
        <v>24</v>
      </c>
      <c r="D163" s="39" t="s">
        <v>227</v>
      </c>
      <c r="E163" s="49"/>
      <c r="F163" s="41">
        <f>F164</f>
        <v>13042</v>
      </c>
      <c r="G163" s="24"/>
    </row>
    <row r="164" spans="1:10" s="53" customFormat="1" ht="25.5">
      <c r="A164" s="46" t="s">
        <v>98</v>
      </c>
      <c r="B164" s="39" t="s">
        <v>13</v>
      </c>
      <c r="C164" s="39" t="s">
        <v>24</v>
      </c>
      <c r="D164" s="39" t="s">
        <v>227</v>
      </c>
      <c r="E164" s="49" t="s">
        <v>8</v>
      </c>
      <c r="F164" s="41">
        <v>13042</v>
      </c>
      <c r="G164" s="24"/>
    </row>
    <row r="165" spans="1:10" s="53" customFormat="1" ht="12.75">
      <c r="A165" s="36" t="s">
        <v>31</v>
      </c>
      <c r="B165" s="37" t="s">
        <v>13</v>
      </c>
      <c r="C165" s="37" t="s">
        <v>32</v>
      </c>
      <c r="D165" s="37"/>
      <c r="E165" s="37"/>
      <c r="F165" s="42">
        <f>F167</f>
        <v>1680000</v>
      </c>
      <c r="G165" s="24"/>
    </row>
    <row r="166" spans="1:10" s="53" customFormat="1" ht="51">
      <c r="A166" s="35" t="s">
        <v>258</v>
      </c>
      <c r="B166" s="39" t="s">
        <v>13</v>
      </c>
      <c r="C166" s="39" t="s">
        <v>32</v>
      </c>
      <c r="D166" s="39" t="s">
        <v>92</v>
      </c>
      <c r="E166" s="39"/>
      <c r="F166" s="41">
        <f>F167</f>
        <v>1680000</v>
      </c>
      <c r="G166" s="24"/>
    </row>
    <row r="167" spans="1:10" s="53" customFormat="1" ht="25.5">
      <c r="A167" s="35" t="s">
        <v>259</v>
      </c>
      <c r="B167" s="39" t="s">
        <v>13</v>
      </c>
      <c r="C167" s="39" t="s">
        <v>32</v>
      </c>
      <c r="D167" s="39" t="s">
        <v>94</v>
      </c>
      <c r="E167" s="49"/>
      <c r="F167" s="41">
        <f>F168+F171</f>
        <v>1680000</v>
      </c>
      <c r="G167" s="24"/>
    </row>
    <row r="168" spans="1:10" s="53" customFormat="1" ht="27" customHeight="1">
      <c r="A168" s="48" t="s">
        <v>260</v>
      </c>
      <c r="B168" s="49" t="s">
        <v>13</v>
      </c>
      <c r="C168" s="49" t="s">
        <v>32</v>
      </c>
      <c r="D168" s="49" t="s">
        <v>99</v>
      </c>
      <c r="E168" s="49"/>
      <c r="F168" s="40">
        <f>F169</f>
        <v>500000</v>
      </c>
      <c r="G168" s="25"/>
    </row>
    <row r="169" spans="1:10" s="60" customFormat="1" ht="25.5">
      <c r="A169" s="58" t="s">
        <v>262</v>
      </c>
      <c r="B169" s="49" t="s">
        <v>13</v>
      </c>
      <c r="C169" s="49" t="s">
        <v>32</v>
      </c>
      <c r="D169" s="49" t="s">
        <v>261</v>
      </c>
      <c r="E169" s="49"/>
      <c r="F169" s="40">
        <f>F170</f>
        <v>500000</v>
      </c>
      <c r="G169" s="25"/>
      <c r="H169" s="59"/>
      <c r="I169" s="59"/>
      <c r="J169" s="59"/>
    </row>
    <row r="170" spans="1:10" s="60" customFormat="1" ht="25.5">
      <c r="A170" s="46" t="s">
        <v>98</v>
      </c>
      <c r="B170" s="49" t="s">
        <v>13</v>
      </c>
      <c r="C170" s="49" t="s">
        <v>32</v>
      </c>
      <c r="D170" s="49" t="s">
        <v>261</v>
      </c>
      <c r="E170" s="49" t="s">
        <v>8</v>
      </c>
      <c r="F170" s="40">
        <v>500000</v>
      </c>
      <c r="G170" s="25"/>
      <c r="H170" s="59"/>
      <c r="I170" s="59"/>
      <c r="J170" s="59"/>
    </row>
    <row r="171" spans="1:10" s="60" customFormat="1" ht="25.5">
      <c r="A171" s="46" t="s">
        <v>263</v>
      </c>
      <c r="B171" s="49" t="s">
        <v>13</v>
      </c>
      <c r="C171" s="49" t="s">
        <v>32</v>
      </c>
      <c r="D171" s="49" t="s">
        <v>264</v>
      </c>
      <c r="E171" s="49"/>
      <c r="F171" s="40">
        <f>F172</f>
        <v>1180000</v>
      </c>
      <c r="G171" s="25"/>
      <c r="H171" s="59"/>
      <c r="I171" s="59"/>
      <c r="J171" s="59"/>
    </row>
    <row r="172" spans="1:10" s="60" customFormat="1" ht="25.5">
      <c r="A172" s="46" t="s">
        <v>266</v>
      </c>
      <c r="B172" s="49" t="s">
        <v>13</v>
      </c>
      <c r="C172" s="49" t="s">
        <v>32</v>
      </c>
      <c r="D172" s="49" t="s">
        <v>265</v>
      </c>
      <c r="E172" s="49"/>
      <c r="F172" s="40">
        <f>F173</f>
        <v>1180000</v>
      </c>
      <c r="G172" s="25"/>
      <c r="H172" s="59"/>
      <c r="I172" s="59"/>
      <c r="J172" s="59"/>
    </row>
    <row r="173" spans="1:10" s="60" customFormat="1" ht="25.5">
      <c r="A173" s="46" t="s">
        <v>98</v>
      </c>
      <c r="B173" s="49" t="s">
        <v>13</v>
      </c>
      <c r="C173" s="49" t="s">
        <v>32</v>
      </c>
      <c r="D173" s="49" t="s">
        <v>265</v>
      </c>
      <c r="E173" s="49" t="s">
        <v>8</v>
      </c>
      <c r="F173" s="40">
        <v>1180000</v>
      </c>
      <c r="G173" s="25"/>
      <c r="H173" s="59"/>
      <c r="I173" s="59"/>
      <c r="J173" s="59"/>
    </row>
    <row r="174" spans="1:10" s="53" customFormat="1" ht="12.75">
      <c r="A174" s="36" t="s">
        <v>33</v>
      </c>
      <c r="B174" s="37" t="s">
        <v>14</v>
      </c>
      <c r="C174" s="37"/>
      <c r="D174" s="37"/>
      <c r="E174" s="37"/>
      <c r="F174" s="42">
        <f>F175+F183+F196</f>
        <v>11727493</v>
      </c>
      <c r="G174" s="61"/>
    </row>
    <row r="175" spans="1:10" s="53" customFormat="1" ht="12.75">
      <c r="A175" s="36" t="s">
        <v>34</v>
      </c>
      <c r="B175" s="37" t="s">
        <v>14</v>
      </c>
      <c r="C175" s="37" t="s">
        <v>3</v>
      </c>
      <c r="D175" s="37"/>
      <c r="E175" s="37"/>
      <c r="F175" s="42">
        <f>F178</f>
        <v>4700216</v>
      </c>
      <c r="G175" s="61"/>
    </row>
    <row r="176" spans="1:10" s="53" customFormat="1" ht="38.25">
      <c r="A176" s="46" t="s">
        <v>267</v>
      </c>
      <c r="B176" s="39" t="s">
        <v>14</v>
      </c>
      <c r="C176" s="39" t="s">
        <v>3</v>
      </c>
      <c r="D176" s="39" t="s">
        <v>165</v>
      </c>
      <c r="E176" s="39"/>
      <c r="F176" s="40">
        <f>F178</f>
        <v>4700216</v>
      </c>
      <c r="G176" s="56"/>
    </row>
    <row r="177" spans="1:9" s="53" customFormat="1" ht="25.5">
      <c r="A177" s="46" t="s">
        <v>93</v>
      </c>
      <c r="B177" s="39" t="s">
        <v>14</v>
      </c>
      <c r="C177" s="39" t="s">
        <v>3</v>
      </c>
      <c r="D177" s="39" t="s">
        <v>268</v>
      </c>
      <c r="E177" s="39"/>
      <c r="F177" s="40">
        <f>F178</f>
        <v>4700216</v>
      </c>
      <c r="G177" s="56"/>
    </row>
    <row r="178" spans="1:9" s="51" customFormat="1" ht="63.75">
      <c r="A178" s="57" t="s">
        <v>97</v>
      </c>
      <c r="B178" s="39" t="s">
        <v>14</v>
      </c>
      <c r="C178" s="39" t="s">
        <v>3</v>
      </c>
      <c r="D178" s="39" t="s">
        <v>167</v>
      </c>
      <c r="E178" s="39"/>
      <c r="F178" s="41">
        <f>F182+F180</f>
        <v>4700216</v>
      </c>
      <c r="G178" s="56"/>
    </row>
    <row r="179" spans="1:9" s="51" customFormat="1" ht="79.5" customHeight="1">
      <c r="A179" s="57" t="s">
        <v>269</v>
      </c>
      <c r="B179" s="39" t="s">
        <v>14</v>
      </c>
      <c r="C179" s="39" t="s">
        <v>3</v>
      </c>
      <c r="D179" s="39" t="s">
        <v>270</v>
      </c>
      <c r="E179" s="39"/>
      <c r="F179" s="41">
        <f>F180</f>
        <v>1000000</v>
      </c>
      <c r="G179" s="56"/>
    </row>
    <row r="180" spans="1:9" s="51" customFormat="1" ht="27" customHeight="1">
      <c r="A180" s="46" t="s">
        <v>98</v>
      </c>
      <c r="B180" s="39" t="s">
        <v>14</v>
      </c>
      <c r="C180" s="39" t="s">
        <v>3</v>
      </c>
      <c r="D180" s="39" t="s">
        <v>270</v>
      </c>
      <c r="E180" s="39" t="s">
        <v>8</v>
      </c>
      <c r="F180" s="41">
        <f>1600000-600000</f>
        <v>1000000</v>
      </c>
      <c r="G180" s="56"/>
    </row>
    <row r="181" spans="1:9" s="51" customFormat="1" ht="51">
      <c r="A181" s="57" t="s">
        <v>272</v>
      </c>
      <c r="B181" s="39" t="s">
        <v>14</v>
      </c>
      <c r="C181" s="39" t="s">
        <v>3</v>
      </c>
      <c r="D181" s="39" t="s">
        <v>271</v>
      </c>
      <c r="E181" s="39"/>
      <c r="F181" s="41">
        <f>F182</f>
        <v>3700216</v>
      </c>
      <c r="G181" s="56"/>
    </row>
    <row r="182" spans="1:9" s="51" customFormat="1" ht="25.5">
      <c r="A182" s="46" t="s">
        <v>98</v>
      </c>
      <c r="B182" s="39" t="s">
        <v>14</v>
      </c>
      <c r="C182" s="39" t="s">
        <v>3</v>
      </c>
      <c r="D182" s="39" t="s">
        <v>271</v>
      </c>
      <c r="E182" s="49" t="s">
        <v>8</v>
      </c>
      <c r="F182" s="41">
        <f>3250216+450000</f>
        <v>3700216</v>
      </c>
      <c r="G182" s="56"/>
    </row>
    <row r="183" spans="1:9">
      <c r="A183" s="15" t="s">
        <v>35</v>
      </c>
      <c r="B183" s="10" t="s">
        <v>14</v>
      </c>
      <c r="C183" s="10" t="s">
        <v>5</v>
      </c>
      <c r="D183" s="10"/>
      <c r="E183" s="10"/>
      <c r="F183" s="16">
        <f>F187+F191+F193+F194+F189</f>
        <v>3707277</v>
      </c>
      <c r="G183" s="26"/>
    </row>
    <row r="184" spans="1:9" ht="39">
      <c r="A184" s="46" t="s">
        <v>267</v>
      </c>
      <c r="B184" s="39" t="s">
        <v>14</v>
      </c>
      <c r="C184" s="39" t="s">
        <v>5</v>
      </c>
      <c r="D184" s="39" t="s">
        <v>165</v>
      </c>
      <c r="E184" s="39"/>
      <c r="F184" s="40">
        <f>F185</f>
        <v>3707277</v>
      </c>
      <c r="G184" s="26"/>
      <c r="H184" s="18"/>
    </row>
    <row r="185" spans="1:9" ht="26.25">
      <c r="A185" s="57" t="s">
        <v>93</v>
      </c>
      <c r="B185" s="39" t="s">
        <v>14</v>
      </c>
      <c r="C185" s="39" t="s">
        <v>5</v>
      </c>
      <c r="D185" s="39" t="s">
        <v>268</v>
      </c>
      <c r="E185" s="39"/>
      <c r="F185" s="41">
        <f>F187+F188+F190</f>
        <v>3707277</v>
      </c>
      <c r="G185" s="26"/>
    </row>
    <row r="186" spans="1:9" ht="26.25">
      <c r="A186" s="57" t="s">
        <v>274</v>
      </c>
      <c r="B186" s="39" t="s">
        <v>14</v>
      </c>
      <c r="C186" s="39" t="s">
        <v>5</v>
      </c>
      <c r="D186" s="39" t="s">
        <v>273</v>
      </c>
      <c r="E186" s="39"/>
      <c r="F186" s="41">
        <f>F187</f>
        <v>350000</v>
      </c>
      <c r="G186" s="26"/>
    </row>
    <row r="187" spans="1:9" ht="26.25">
      <c r="A187" s="57" t="s">
        <v>98</v>
      </c>
      <c r="B187" s="39" t="s">
        <v>14</v>
      </c>
      <c r="C187" s="39" t="s">
        <v>5</v>
      </c>
      <c r="D187" s="39" t="s">
        <v>273</v>
      </c>
      <c r="E187" s="49" t="s">
        <v>8</v>
      </c>
      <c r="F187" s="41">
        <v>350000</v>
      </c>
      <c r="G187" s="26"/>
      <c r="I187" s="18"/>
    </row>
    <row r="188" spans="1:9" s="51" customFormat="1" ht="38.25">
      <c r="A188" s="57" t="s">
        <v>278</v>
      </c>
      <c r="B188" s="39" t="s">
        <v>14</v>
      </c>
      <c r="C188" s="39" t="s">
        <v>5</v>
      </c>
      <c r="D188" s="39" t="s">
        <v>277</v>
      </c>
      <c r="E188" s="49"/>
      <c r="F188" s="41">
        <f>F189</f>
        <v>1157277</v>
      </c>
      <c r="G188" s="62"/>
    </row>
    <row r="189" spans="1:9" s="51" customFormat="1" ht="25.5">
      <c r="A189" s="35" t="s">
        <v>119</v>
      </c>
      <c r="B189" s="39" t="s">
        <v>14</v>
      </c>
      <c r="C189" s="39" t="s">
        <v>5</v>
      </c>
      <c r="D189" s="39" t="s">
        <v>277</v>
      </c>
      <c r="E189" s="49" t="s">
        <v>8</v>
      </c>
      <c r="F189" s="41">
        <f>1084781+72496</f>
        <v>1157277</v>
      </c>
      <c r="G189" s="62"/>
    </row>
    <row r="190" spans="1:9" s="51" customFormat="1" ht="25.5">
      <c r="A190" s="35" t="s">
        <v>276</v>
      </c>
      <c r="B190" s="39" t="s">
        <v>14</v>
      </c>
      <c r="C190" s="39" t="s">
        <v>5</v>
      </c>
      <c r="D190" s="39" t="s">
        <v>275</v>
      </c>
      <c r="E190" s="49"/>
      <c r="F190" s="41">
        <f>F191</f>
        <v>2200000</v>
      </c>
      <c r="G190" s="62"/>
    </row>
    <row r="191" spans="1:9" s="51" customFormat="1" ht="25.5">
      <c r="A191" s="46" t="s">
        <v>98</v>
      </c>
      <c r="B191" s="39" t="s">
        <v>14</v>
      </c>
      <c r="C191" s="39" t="s">
        <v>5</v>
      </c>
      <c r="D191" s="39" t="s">
        <v>275</v>
      </c>
      <c r="E191" s="49" t="s">
        <v>8</v>
      </c>
      <c r="F191" s="41">
        <f>100000+600000+1500000</f>
        <v>2200000</v>
      </c>
      <c r="G191" s="62"/>
    </row>
    <row r="192" spans="1:9" s="51" customFormat="1" ht="48.75" hidden="1" customHeight="1">
      <c r="A192" s="57" t="s">
        <v>172</v>
      </c>
      <c r="B192" s="39" t="s">
        <v>14</v>
      </c>
      <c r="C192" s="39" t="s">
        <v>5</v>
      </c>
      <c r="D192" s="39" t="s">
        <v>173</v>
      </c>
      <c r="E192" s="49"/>
      <c r="F192" s="41">
        <f>F193</f>
        <v>0</v>
      </c>
      <c r="G192" s="62"/>
    </row>
    <row r="193" spans="1:8" s="51" customFormat="1" ht="25.5" hidden="1">
      <c r="A193" s="46" t="s">
        <v>98</v>
      </c>
      <c r="B193" s="39" t="s">
        <v>14</v>
      </c>
      <c r="C193" s="39" t="s">
        <v>5</v>
      </c>
      <c r="D193" s="39" t="s">
        <v>173</v>
      </c>
      <c r="E193" s="49" t="s">
        <v>8</v>
      </c>
      <c r="F193" s="41">
        <v>0</v>
      </c>
      <c r="G193" s="62"/>
    </row>
    <row r="194" spans="1:8" s="51" customFormat="1" ht="25.5" hidden="1">
      <c r="A194" s="46" t="s">
        <v>201</v>
      </c>
      <c r="B194" s="39" t="s">
        <v>14</v>
      </c>
      <c r="C194" s="39" t="s">
        <v>5</v>
      </c>
      <c r="D194" s="39" t="s">
        <v>202</v>
      </c>
      <c r="E194" s="49"/>
      <c r="F194" s="41">
        <f>F195</f>
        <v>0</v>
      </c>
      <c r="G194" s="62"/>
    </row>
    <row r="195" spans="1:8" s="51" customFormat="1" ht="25.5" hidden="1">
      <c r="A195" s="46" t="s">
        <v>98</v>
      </c>
      <c r="B195" s="39" t="s">
        <v>14</v>
      </c>
      <c r="C195" s="39" t="s">
        <v>5</v>
      </c>
      <c r="D195" s="39" t="s">
        <v>202</v>
      </c>
      <c r="E195" s="49" t="s">
        <v>8</v>
      </c>
      <c r="F195" s="41">
        <v>0</v>
      </c>
      <c r="G195" s="62"/>
    </row>
    <row r="196" spans="1:8" s="51" customFormat="1" ht="12.75">
      <c r="A196" s="36" t="s">
        <v>61</v>
      </c>
      <c r="B196" s="37" t="s">
        <v>14</v>
      </c>
      <c r="C196" s="37" t="s">
        <v>9</v>
      </c>
      <c r="D196" s="37"/>
      <c r="E196" s="37"/>
      <c r="F196" s="42">
        <f>F197</f>
        <v>3320000</v>
      </c>
      <c r="G196" s="24"/>
    </row>
    <row r="197" spans="1:8" s="53" customFormat="1" ht="38.25">
      <c r="A197" s="46" t="s">
        <v>247</v>
      </c>
      <c r="B197" s="39" t="s">
        <v>14</v>
      </c>
      <c r="C197" s="39" t="s">
        <v>9</v>
      </c>
      <c r="D197" s="39" t="s">
        <v>112</v>
      </c>
      <c r="E197" s="39"/>
      <c r="F197" s="41">
        <f>F198</f>
        <v>3320000</v>
      </c>
      <c r="G197" s="56"/>
    </row>
    <row r="198" spans="1:8" s="53" customFormat="1" ht="51">
      <c r="A198" s="46" t="s">
        <v>157</v>
      </c>
      <c r="B198" s="39" t="s">
        <v>14</v>
      </c>
      <c r="C198" s="39" t="s">
        <v>9</v>
      </c>
      <c r="D198" s="39" t="s">
        <v>113</v>
      </c>
      <c r="E198" s="39"/>
      <c r="F198" s="41">
        <f>F199+F204+F207</f>
        <v>3320000</v>
      </c>
      <c r="G198" s="56"/>
    </row>
    <row r="199" spans="1:8" s="53" customFormat="1" ht="38.25">
      <c r="A199" s="46" t="s">
        <v>174</v>
      </c>
      <c r="B199" s="39" t="s">
        <v>14</v>
      </c>
      <c r="C199" s="39" t="s">
        <v>9</v>
      </c>
      <c r="D199" s="39" t="s">
        <v>279</v>
      </c>
      <c r="E199" s="39"/>
      <c r="F199" s="41">
        <f>F200+F202</f>
        <v>1000000</v>
      </c>
      <c r="G199" s="56"/>
    </row>
    <row r="200" spans="1:8" s="53" customFormat="1" ht="38.25">
      <c r="A200" s="46" t="s">
        <v>280</v>
      </c>
      <c r="B200" s="39" t="s">
        <v>14</v>
      </c>
      <c r="C200" s="39" t="s">
        <v>9</v>
      </c>
      <c r="D200" s="39" t="s">
        <v>281</v>
      </c>
      <c r="E200" s="39"/>
      <c r="F200" s="41">
        <f>F201</f>
        <v>500000</v>
      </c>
      <c r="G200" s="56"/>
    </row>
    <row r="201" spans="1:8" s="53" customFormat="1" ht="25.5">
      <c r="A201" s="46" t="s">
        <v>98</v>
      </c>
      <c r="B201" s="39" t="s">
        <v>14</v>
      </c>
      <c r="C201" s="39" t="s">
        <v>9</v>
      </c>
      <c r="D201" s="39" t="s">
        <v>281</v>
      </c>
      <c r="E201" s="39" t="s">
        <v>8</v>
      </c>
      <c r="F201" s="41">
        <v>500000</v>
      </c>
      <c r="G201" s="56"/>
    </row>
    <row r="202" spans="1:8" s="53" customFormat="1" ht="38.25">
      <c r="A202" s="46" t="s">
        <v>280</v>
      </c>
      <c r="B202" s="39" t="s">
        <v>14</v>
      </c>
      <c r="C202" s="39" t="s">
        <v>9</v>
      </c>
      <c r="D202" s="39" t="s">
        <v>281</v>
      </c>
      <c r="E202" s="39"/>
      <c r="F202" s="41">
        <f>F203</f>
        <v>500000</v>
      </c>
      <c r="G202" s="56"/>
    </row>
    <row r="203" spans="1:8" s="53" customFormat="1" ht="12.75">
      <c r="A203" s="57" t="s">
        <v>10</v>
      </c>
      <c r="B203" s="39" t="s">
        <v>14</v>
      </c>
      <c r="C203" s="39" t="s">
        <v>9</v>
      </c>
      <c r="D203" s="39" t="s">
        <v>281</v>
      </c>
      <c r="E203" s="64" t="s">
        <v>11</v>
      </c>
      <c r="F203" s="65">
        <v>500000</v>
      </c>
      <c r="G203" s="56"/>
      <c r="H203" s="56"/>
    </row>
    <row r="204" spans="1:8" s="53" customFormat="1" ht="38.25">
      <c r="A204" s="57" t="s">
        <v>159</v>
      </c>
      <c r="B204" s="39" t="s">
        <v>14</v>
      </c>
      <c r="C204" s="39" t="s">
        <v>9</v>
      </c>
      <c r="D204" s="39" t="s">
        <v>248</v>
      </c>
      <c r="E204" s="64"/>
      <c r="F204" s="65">
        <f>F205</f>
        <v>2200000</v>
      </c>
      <c r="G204" s="56"/>
      <c r="H204" s="56"/>
    </row>
    <row r="205" spans="1:8" s="53" customFormat="1" ht="38.25">
      <c r="A205" s="57" t="s">
        <v>175</v>
      </c>
      <c r="B205" s="39" t="s">
        <v>14</v>
      </c>
      <c r="C205" s="39" t="s">
        <v>9</v>
      </c>
      <c r="D205" s="39" t="s">
        <v>326</v>
      </c>
      <c r="E205" s="64"/>
      <c r="F205" s="65">
        <f>F206</f>
        <v>2200000</v>
      </c>
      <c r="G205" s="56"/>
      <c r="H205" s="56"/>
    </row>
    <row r="206" spans="1:8" s="53" customFormat="1" ht="25.5">
      <c r="A206" s="46" t="s">
        <v>98</v>
      </c>
      <c r="B206" s="39" t="s">
        <v>14</v>
      </c>
      <c r="C206" s="39" t="s">
        <v>9</v>
      </c>
      <c r="D206" s="39" t="s">
        <v>326</v>
      </c>
      <c r="E206" s="64" t="s">
        <v>8</v>
      </c>
      <c r="F206" s="65">
        <v>2200000</v>
      </c>
      <c r="G206" s="56"/>
      <c r="H206" s="56"/>
    </row>
    <row r="207" spans="1:8" s="53" customFormat="1" ht="38.25">
      <c r="A207" s="57" t="s">
        <v>177</v>
      </c>
      <c r="B207" s="39" t="s">
        <v>14</v>
      </c>
      <c r="C207" s="39" t="s">
        <v>9</v>
      </c>
      <c r="D207" s="39" t="s">
        <v>327</v>
      </c>
      <c r="E207" s="64"/>
      <c r="F207" s="65">
        <f>F208</f>
        <v>120000</v>
      </c>
      <c r="G207" s="56"/>
      <c r="H207" s="56"/>
    </row>
    <row r="208" spans="1:8" s="53" customFormat="1" ht="19.5" customHeight="1">
      <c r="A208" s="63" t="s">
        <v>176</v>
      </c>
      <c r="B208" s="39" t="s">
        <v>14</v>
      </c>
      <c r="C208" s="39" t="s">
        <v>9</v>
      </c>
      <c r="D208" s="39" t="s">
        <v>328</v>
      </c>
      <c r="E208" s="64"/>
      <c r="F208" s="65">
        <f>F209</f>
        <v>120000</v>
      </c>
      <c r="G208" s="56"/>
      <c r="H208" s="56"/>
    </row>
    <row r="209" spans="1:10" s="53" customFormat="1" ht="25.5">
      <c r="A209" s="46" t="s">
        <v>98</v>
      </c>
      <c r="B209" s="39" t="s">
        <v>14</v>
      </c>
      <c r="C209" s="39" t="s">
        <v>9</v>
      </c>
      <c r="D209" s="39" t="s">
        <v>328</v>
      </c>
      <c r="E209" s="64" t="s">
        <v>8</v>
      </c>
      <c r="F209" s="65">
        <v>120000</v>
      </c>
      <c r="G209" s="56"/>
      <c r="H209" s="56"/>
    </row>
    <row r="210" spans="1:10" s="53" customFormat="1" ht="25.5">
      <c r="A210" s="36" t="s">
        <v>62</v>
      </c>
      <c r="B210" s="37" t="s">
        <v>16</v>
      </c>
      <c r="C210" s="37"/>
      <c r="D210" s="37"/>
      <c r="E210" s="37"/>
      <c r="F210" s="42">
        <f>F211</f>
        <v>2664000</v>
      </c>
      <c r="G210" s="61"/>
      <c r="H210" s="56"/>
    </row>
    <row r="211" spans="1:10" s="53" customFormat="1" ht="15" customHeight="1">
      <c r="A211" s="66" t="s">
        <v>325</v>
      </c>
      <c r="B211" s="44" t="s">
        <v>16</v>
      </c>
      <c r="C211" s="44" t="s">
        <v>16</v>
      </c>
      <c r="D211" s="44"/>
      <c r="E211" s="44"/>
      <c r="F211" s="38">
        <f>F212+F220</f>
        <v>2664000</v>
      </c>
      <c r="G211" s="67"/>
      <c r="H211" s="61"/>
    </row>
    <row r="212" spans="1:10" s="60" customFormat="1" ht="38.25">
      <c r="A212" s="68" t="s">
        <v>282</v>
      </c>
      <c r="B212" s="49" t="s">
        <v>16</v>
      </c>
      <c r="C212" s="49" t="s">
        <v>16</v>
      </c>
      <c r="D212" s="49" t="s">
        <v>283</v>
      </c>
      <c r="E212" s="49"/>
      <c r="F212" s="40">
        <f>F216+F219</f>
        <v>439000</v>
      </c>
      <c r="G212" s="69"/>
      <c r="H212" s="67"/>
      <c r="I212" s="59"/>
      <c r="J212" s="59"/>
    </row>
    <row r="213" spans="1:10" s="60" customFormat="1" ht="63.75">
      <c r="A213" s="70" t="s">
        <v>179</v>
      </c>
      <c r="B213" s="49" t="s">
        <v>16</v>
      </c>
      <c r="C213" s="49" t="s">
        <v>16</v>
      </c>
      <c r="D213" s="49" t="s">
        <v>284</v>
      </c>
      <c r="E213" s="49"/>
      <c r="F213" s="40">
        <f>F214+F217</f>
        <v>439000</v>
      </c>
      <c r="G213" s="69"/>
      <c r="H213" s="67"/>
      <c r="I213" s="59"/>
      <c r="J213" s="59"/>
    </row>
    <row r="214" spans="1:10" s="60" customFormat="1" ht="38.25" hidden="1">
      <c r="A214" s="68" t="s">
        <v>180</v>
      </c>
      <c r="B214" s="49" t="s">
        <v>16</v>
      </c>
      <c r="C214" s="49" t="s">
        <v>16</v>
      </c>
      <c r="D214" s="49" t="s">
        <v>181</v>
      </c>
      <c r="E214" s="49"/>
      <c r="F214" s="40">
        <f>F215</f>
        <v>0</v>
      </c>
      <c r="G214" s="69"/>
      <c r="H214" s="67"/>
      <c r="I214" s="59"/>
      <c r="J214" s="59"/>
    </row>
    <row r="215" spans="1:10" s="60" customFormat="1" ht="12.75" hidden="1">
      <c r="A215" s="70" t="s">
        <v>182</v>
      </c>
      <c r="B215" s="49" t="s">
        <v>16</v>
      </c>
      <c r="C215" s="49" t="s">
        <v>16</v>
      </c>
      <c r="D215" s="49" t="s">
        <v>183</v>
      </c>
      <c r="E215" s="49"/>
      <c r="F215" s="40">
        <f>F216</f>
        <v>0</v>
      </c>
      <c r="G215" s="69"/>
      <c r="H215" s="67"/>
      <c r="I215" s="59"/>
      <c r="J215" s="59"/>
    </row>
    <row r="216" spans="1:10" s="60" customFormat="1" ht="30" hidden="1" customHeight="1">
      <c r="A216" s="46" t="s">
        <v>98</v>
      </c>
      <c r="B216" s="49" t="s">
        <v>16</v>
      </c>
      <c r="C216" s="49" t="s">
        <v>16</v>
      </c>
      <c r="D216" s="49" t="s">
        <v>183</v>
      </c>
      <c r="E216" s="49" t="s">
        <v>8</v>
      </c>
      <c r="F216" s="40">
        <v>0</v>
      </c>
      <c r="G216" s="69"/>
      <c r="H216" s="69"/>
      <c r="I216" s="59"/>
      <c r="J216" s="59"/>
    </row>
    <row r="217" spans="1:10" s="60" customFormat="1" ht="30" customHeight="1">
      <c r="A217" s="48" t="s">
        <v>184</v>
      </c>
      <c r="B217" s="49" t="s">
        <v>16</v>
      </c>
      <c r="C217" s="49" t="s">
        <v>16</v>
      </c>
      <c r="D217" s="49" t="s">
        <v>285</v>
      </c>
      <c r="E217" s="49"/>
      <c r="F217" s="40">
        <f>F219</f>
        <v>439000</v>
      </c>
      <c r="G217" s="69"/>
      <c r="H217" s="69"/>
      <c r="I217" s="59"/>
      <c r="J217" s="59"/>
    </row>
    <row r="218" spans="1:10" s="60" customFormat="1" ht="30" customHeight="1">
      <c r="A218" s="48" t="s">
        <v>287</v>
      </c>
      <c r="B218" s="49" t="s">
        <v>16</v>
      </c>
      <c r="C218" s="49" t="s">
        <v>16</v>
      </c>
      <c r="D218" s="49" t="s">
        <v>286</v>
      </c>
      <c r="E218" s="49"/>
      <c r="F218" s="40">
        <f>F219</f>
        <v>439000</v>
      </c>
      <c r="G218" s="69"/>
      <c r="H218" s="69"/>
      <c r="I218" s="59"/>
      <c r="J218" s="59"/>
    </row>
    <row r="219" spans="1:10" s="60" customFormat="1" ht="30" customHeight="1">
      <c r="A219" s="46" t="s">
        <v>98</v>
      </c>
      <c r="B219" s="49" t="s">
        <v>16</v>
      </c>
      <c r="C219" s="49" t="s">
        <v>16</v>
      </c>
      <c r="D219" s="49" t="s">
        <v>286</v>
      </c>
      <c r="E219" s="49" t="s">
        <v>8</v>
      </c>
      <c r="F219" s="40">
        <v>439000</v>
      </c>
      <c r="G219" s="69"/>
      <c r="H219" s="69"/>
      <c r="I219" s="59"/>
      <c r="J219" s="59"/>
    </row>
    <row r="220" spans="1:10" s="60" customFormat="1" ht="59.25" customHeight="1">
      <c r="A220" s="46" t="s">
        <v>288</v>
      </c>
      <c r="B220" s="49" t="s">
        <v>16</v>
      </c>
      <c r="C220" s="49" t="s">
        <v>16</v>
      </c>
      <c r="D220" s="49" t="s">
        <v>289</v>
      </c>
      <c r="E220" s="49"/>
      <c r="F220" s="40">
        <f>F221+F227</f>
        <v>2225000</v>
      </c>
      <c r="G220" s="69"/>
      <c r="H220" s="69"/>
      <c r="I220" s="59"/>
      <c r="J220" s="59"/>
    </row>
    <row r="221" spans="1:10" s="60" customFormat="1" ht="36.75" customHeight="1">
      <c r="A221" s="46" t="s">
        <v>297</v>
      </c>
      <c r="B221" s="49" t="s">
        <v>16</v>
      </c>
      <c r="C221" s="49" t="s">
        <v>16</v>
      </c>
      <c r="D221" s="49" t="s">
        <v>298</v>
      </c>
      <c r="E221" s="49"/>
      <c r="F221" s="40">
        <f>F222</f>
        <v>1000000</v>
      </c>
      <c r="G221" s="69"/>
      <c r="H221" s="69"/>
      <c r="I221" s="59"/>
      <c r="J221" s="59"/>
    </row>
    <row r="222" spans="1:10" s="60" customFormat="1" ht="37.5" customHeight="1">
      <c r="A222" s="46" t="s">
        <v>296</v>
      </c>
      <c r="B222" s="49" t="s">
        <v>16</v>
      </c>
      <c r="C222" s="49" t="s">
        <v>16</v>
      </c>
      <c r="D222" s="49" t="s">
        <v>299</v>
      </c>
      <c r="E222" s="49"/>
      <c r="F222" s="40">
        <f>F223+F225</f>
        <v>1000000</v>
      </c>
      <c r="G222" s="69"/>
      <c r="H222" s="69"/>
      <c r="I222" s="59"/>
      <c r="J222" s="59"/>
    </row>
    <row r="223" spans="1:10" s="60" customFormat="1" ht="59.25" customHeight="1">
      <c r="A223" s="46" t="s">
        <v>301</v>
      </c>
      <c r="B223" s="49" t="s">
        <v>16</v>
      </c>
      <c r="C223" s="49" t="s">
        <v>16</v>
      </c>
      <c r="D223" s="49" t="s">
        <v>300</v>
      </c>
      <c r="E223" s="49"/>
      <c r="F223" s="40">
        <f>F224</f>
        <v>1000000</v>
      </c>
      <c r="G223" s="69"/>
      <c r="H223" s="69"/>
      <c r="I223" s="59"/>
      <c r="J223" s="59"/>
    </row>
    <row r="224" spans="1:10" s="60" customFormat="1" ht="33.75" customHeight="1">
      <c r="A224" s="46" t="s">
        <v>98</v>
      </c>
      <c r="B224" s="49" t="s">
        <v>16</v>
      </c>
      <c r="C224" s="49" t="s">
        <v>16</v>
      </c>
      <c r="D224" s="49" t="s">
        <v>300</v>
      </c>
      <c r="E224" s="49" t="s">
        <v>8</v>
      </c>
      <c r="F224" s="40">
        <v>1000000</v>
      </c>
      <c r="G224" s="69"/>
      <c r="H224" s="69"/>
      <c r="I224" s="59"/>
      <c r="J224" s="59"/>
    </row>
    <row r="225" spans="1:10" s="60" customFormat="1" ht="41.25" hidden="1" customHeight="1">
      <c r="A225" s="46" t="s">
        <v>302</v>
      </c>
      <c r="B225" s="49" t="s">
        <v>16</v>
      </c>
      <c r="C225" s="49" t="s">
        <v>16</v>
      </c>
      <c r="D225" s="49" t="s">
        <v>303</v>
      </c>
      <c r="E225" s="49"/>
      <c r="F225" s="40">
        <f>F226</f>
        <v>0</v>
      </c>
      <c r="G225" s="69"/>
      <c r="H225" s="69"/>
      <c r="I225" s="59"/>
      <c r="J225" s="59"/>
    </row>
    <row r="226" spans="1:10" s="60" customFormat="1" ht="37.5" hidden="1" customHeight="1">
      <c r="A226" s="46" t="s">
        <v>98</v>
      </c>
      <c r="B226" s="49" t="s">
        <v>16</v>
      </c>
      <c r="C226" s="49" t="s">
        <v>16</v>
      </c>
      <c r="D226" s="49" t="s">
        <v>303</v>
      </c>
      <c r="E226" s="49" t="s">
        <v>8</v>
      </c>
      <c r="F226" s="40">
        <v>0</v>
      </c>
      <c r="G226" s="69"/>
      <c r="H226" s="69"/>
      <c r="I226" s="59"/>
      <c r="J226" s="59"/>
    </row>
    <row r="227" spans="1:10" s="60" customFormat="1" ht="30" customHeight="1">
      <c r="A227" s="46" t="s">
        <v>185</v>
      </c>
      <c r="B227" s="49" t="s">
        <v>16</v>
      </c>
      <c r="C227" s="49" t="s">
        <v>16</v>
      </c>
      <c r="D227" s="49" t="s">
        <v>290</v>
      </c>
      <c r="E227" s="49"/>
      <c r="F227" s="40">
        <f>F228+F233</f>
        <v>1225000</v>
      </c>
      <c r="G227" s="69"/>
      <c r="H227" s="69"/>
      <c r="I227" s="59"/>
      <c r="J227" s="59"/>
    </row>
    <row r="228" spans="1:10" s="60" customFormat="1" ht="40.5" customHeight="1">
      <c r="A228" s="46" t="s">
        <v>291</v>
      </c>
      <c r="B228" s="49" t="s">
        <v>16</v>
      </c>
      <c r="C228" s="49" t="s">
        <v>16</v>
      </c>
      <c r="D228" s="49" t="s">
        <v>292</v>
      </c>
      <c r="E228" s="49"/>
      <c r="F228" s="40">
        <f>F229+F231</f>
        <v>1225000</v>
      </c>
      <c r="G228" s="69"/>
      <c r="H228" s="69"/>
      <c r="I228" s="59"/>
      <c r="J228" s="59"/>
    </row>
    <row r="229" spans="1:10" s="60" customFormat="1" ht="30" customHeight="1">
      <c r="A229" s="46" t="s">
        <v>287</v>
      </c>
      <c r="B229" s="49" t="s">
        <v>16</v>
      </c>
      <c r="C229" s="49" t="s">
        <v>16</v>
      </c>
      <c r="D229" s="49" t="s">
        <v>294</v>
      </c>
      <c r="E229" s="49"/>
      <c r="F229" s="40">
        <f>F230</f>
        <v>160000</v>
      </c>
      <c r="G229" s="69"/>
      <c r="H229" s="69"/>
      <c r="I229" s="59"/>
      <c r="J229" s="59"/>
    </row>
    <row r="230" spans="1:10" s="60" customFormat="1" ht="30" customHeight="1">
      <c r="A230" s="46" t="s">
        <v>98</v>
      </c>
      <c r="B230" s="49" t="s">
        <v>16</v>
      </c>
      <c r="C230" s="49" t="s">
        <v>16</v>
      </c>
      <c r="D230" s="49" t="s">
        <v>294</v>
      </c>
      <c r="E230" s="49" t="s">
        <v>8</v>
      </c>
      <c r="F230" s="40">
        <v>160000</v>
      </c>
      <c r="G230" s="69"/>
      <c r="H230" s="69"/>
      <c r="I230" s="59"/>
      <c r="J230" s="59"/>
    </row>
    <row r="231" spans="1:10" s="60" customFormat="1" ht="41.25" customHeight="1">
      <c r="A231" s="46" t="s">
        <v>293</v>
      </c>
      <c r="B231" s="49" t="s">
        <v>16</v>
      </c>
      <c r="C231" s="49" t="s">
        <v>16</v>
      </c>
      <c r="D231" s="49" t="s">
        <v>295</v>
      </c>
      <c r="E231" s="49"/>
      <c r="F231" s="40">
        <f>F232</f>
        <v>1065000</v>
      </c>
      <c r="G231" s="69"/>
      <c r="H231" s="69"/>
      <c r="I231" s="59"/>
      <c r="J231" s="59"/>
    </row>
    <row r="232" spans="1:10" s="60" customFormat="1" ht="30" customHeight="1">
      <c r="A232" s="46" t="s">
        <v>98</v>
      </c>
      <c r="B232" s="49" t="s">
        <v>16</v>
      </c>
      <c r="C232" s="49" t="s">
        <v>16</v>
      </c>
      <c r="D232" s="49" t="s">
        <v>295</v>
      </c>
      <c r="E232" s="49" t="s">
        <v>8</v>
      </c>
      <c r="F232" s="40">
        <v>1065000</v>
      </c>
      <c r="G232" s="69"/>
      <c r="H232" s="69"/>
      <c r="I232" s="59"/>
      <c r="J232" s="59"/>
    </row>
    <row r="233" spans="1:10" s="60" customFormat="1" ht="38.25" hidden="1" customHeight="1">
      <c r="A233" s="46" t="s">
        <v>186</v>
      </c>
      <c r="B233" s="49" t="s">
        <v>16</v>
      </c>
      <c r="C233" s="49" t="s">
        <v>16</v>
      </c>
      <c r="D233" s="49" t="s">
        <v>187</v>
      </c>
      <c r="E233" s="49"/>
      <c r="F233" s="40">
        <f>F234</f>
        <v>0</v>
      </c>
      <c r="G233" s="69"/>
      <c r="H233" s="69"/>
      <c r="I233" s="59"/>
      <c r="J233" s="59"/>
    </row>
    <row r="234" spans="1:10" s="60" customFormat="1" ht="30" hidden="1" customHeight="1">
      <c r="A234" s="46" t="s">
        <v>182</v>
      </c>
      <c r="B234" s="49" t="s">
        <v>16</v>
      </c>
      <c r="C234" s="49" t="s">
        <v>16</v>
      </c>
      <c r="D234" s="49" t="s">
        <v>188</v>
      </c>
      <c r="E234" s="49"/>
      <c r="F234" s="40">
        <f>F235</f>
        <v>0</v>
      </c>
      <c r="G234" s="69"/>
      <c r="H234" s="69"/>
      <c r="I234" s="59"/>
      <c r="J234" s="59"/>
    </row>
    <row r="235" spans="1:10" s="60" customFormat="1" ht="30" hidden="1" customHeight="1">
      <c r="A235" s="46" t="s">
        <v>98</v>
      </c>
      <c r="B235" s="49" t="s">
        <v>16</v>
      </c>
      <c r="C235" s="49" t="s">
        <v>16</v>
      </c>
      <c r="D235" s="49" t="s">
        <v>188</v>
      </c>
      <c r="E235" s="49" t="s">
        <v>8</v>
      </c>
      <c r="F235" s="40">
        <v>0</v>
      </c>
      <c r="G235" s="69"/>
      <c r="H235" s="69"/>
      <c r="I235" s="59"/>
      <c r="J235" s="59"/>
    </row>
    <row r="236" spans="1:10" s="60" customFormat="1" ht="12.75">
      <c r="A236" s="66" t="s">
        <v>63</v>
      </c>
      <c r="B236" s="44" t="s">
        <v>28</v>
      </c>
      <c r="C236" s="44"/>
      <c r="D236" s="44"/>
      <c r="E236" s="44"/>
      <c r="F236" s="38">
        <f>F237</f>
        <v>1000000</v>
      </c>
      <c r="G236" s="52"/>
      <c r="H236" s="69"/>
      <c r="I236" s="59"/>
      <c r="J236" s="59"/>
    </row>
    <row r="237" spans="1:10" s="60" customFormat="1" ht="12.75">
      <c r="A237" s="36" t="s">
        <v>36</v>
      </c>
      <c r="B237" s="37" t="s">
        <v>28</v>
      </c>
      <c r="C237" s="37" t="s">
        <v>13</v>
      </c>
      <c r="D237" s="37"/>
      <c r="E237" s="37"/>
      <c r="F237" s="42">
        <f>F238</f>
        <v>1000000</v>
      </c>
      <c r="G237" s="52"/>
      <c r="H237" s="59"/>
      <c r="I237" s="59"/>
      <c r="J237" s="59"/>
    </row>
    <row r="238" spans="1:10" s="53" customFormat="1" ht="51">
      <c r="A238" s="71" t="s">
        <v>304</v>
      </c>
      <c r="B238" s="39" t="s">
        <v>28</v>
      </c>
      <c r="C238" s="39" t="s">
        <v>13</v>
      </c>
      <c r="D238" s="39" t="s">
        <v>331</v>
      </c>
      <c r="E238" s="37"/>
      <c r="F238" s="41">
        <f>F242</f>
        <v>1000000</v>
      </c>
      <c r="G238" s="50"/>
      <c r="H238" s="59"/>
    </row>
    <row r="239" spans="1:10" s="53" customFormat="1" ht="38.25">
      <c r="A239" s="71" t="s">
        <v>189</v>
      </c>
      <c r="B239" s="39" t="s">
        <v>28</v>
      </c>
      <c r="C239" s="39" t="s">
        <v>13</v>
      </c>
      <c r="D239" s="39" t="s">
        <v>330</v>
      </c>
      <c r="E239" s="37"/>
      <c r="F239" s="41">
        <f>F240</f>
        <v>1000000</v>
      </c>
      <c r="G239" s="50"/>
      <c r="H239" s="59"/>
    </row>
    <row r="240" spans="1:10" s="53" customFormat="1" ht="38.25">
      <c r="A240" s="71" t="s">
        <v>296</v>
      </c>
      <c r="B240" s="39" t="s">
        <v>28</v>
      </c>
      <c r="C240" s="39" t="s">
        <v>13</v>
      </c>
      <c r="D240" s="39" t="s">
        <v>329</v>
      </c>
      <c r="E240" s="37"/>
      <c r="F240" s="41">
        <f>F241</f>
        <v>1000000</v>
      </c>
      <c r="G240" s="50"/>
      <c r="H240" s="59"/>
    </row>
    <row r="241" spans="1:8" s="53" customFormat="1" ht="12.75">
      <c r="A241" s="71" t="s">
        <v>190</v>
      </c>
      <c r="B241" s="39" t="s">
        <v>28</v>
      </c>
      <c r="C241" s="39" t="s">
        <v>13</v>
      </c>
      <c r="D241" s="39" t="s">
        <v>332</v>
      </c>
      <c r="E241" s="37"/>
      <c r="F241" s="41">
        <f>F242</f>
        <v>1000000</v>
      </c>
      <c r="G241" s="50"/>
      <c r="H241" s="59"/>
    </row>
    <row r="242" spans="1:8" s="51" customFormat="1" ht="25.5">
      <c r="A242" s="46" t="s">
        <v>98</v>
      </c>
      <c r="B242" s="39" t="s">
        <v>28</v>
      </c>
      <c r="C242" s="39" t="s">
        <v>13</v>
      </c>
      <c r="D242" s="39" t="s">
        <v>332</v>
      </c>
      <c r="E242" s="49" t="s">
        <v>8</v>
      </c>
      <c r="F242" s="41">
        <v>1000000</v>
      </c>
      <c r="G242" s="50"/>
    </row>
    <row r="243" spans="1:8">
      <c r="A243" s="15" t="s">
        <v>37</v>
      </c>
      <c r="B243" s="10" t="s">
        <v>24</v>
      </c>
      <c r="C243" s="10"/>
      <c r="D243" s="10"/>
      <c r="E243" s="10"/>
      <c r="F243" s="13">
        <f>F244</f>
        <v>240000</v>
      </c>
      <c r="G243" s="23"/>
    </row>
    <row r="244" spans="1:8" s="51" customFormat="1" ht="12.75">
      <c r="A244" s="72" t="s">
        <v>38</v>
      </c>
      <c r="B244" s="44" t="s">
        <v>24</v>
      </c>
      <c r="C244" s="44" t="s">
        <v>3</v>
      </c>
      <c r="D244" s="44"/>
      <c r="E244" s="44"/>
      <c r="F244" s="42">
        <f>F245</f>
        <v>240000</v>
      </c>
      <c r="G244" s="54"/>
    </row>
    <row r="245" spans="1:8" s="51" customFormat="1" ht="12.75">
      <c r="A245" s="73" t="s">
        <v>64</v>
      </c>
      <c r="B245" s="49" t="s">
        <v>24</v>
      </c>
      <c r="C245" s="49" t="s">
        <v>3</v>
      </c>
      <c r="D245" s="49" t="s">
        <v>126</v>
      </c>
      <c r="E245" s="49"/>
      <c r="F245" s="41">
        <f>F246</f>
        <v>240000</v>
      </c>
      <c r="G245" s="54"/>
    </row>
    <row r="246" spans="1:8" s="51" customFormat="1" ht="25.5">
      <c r="A246" s="73" t="s">
        <v>39</v>
      </c>
      <c r="B246" s="49" t="s">
        <v>24</v>
      </c>
      <c r="C246" s="49" t="s">
        <v>3</v>
      </c>
      <c r="D246" s="49" t="s">
        <v>191</v>
      </c>
      <c r="E246" s="49"/>
      <c r="F246" s="41">
        <f>F247</f>
        <v>240000</v>
      </c>
      <c r="G246" s="54"/>
    </row>
    <row r="247" spans="1:8" s="51" customFormat="1" ht="12.75">
      <c r="A247" s="73" t="s">
        <v>25</v>
      </c>
      <c r="B247" s="49" t="s">
        <v>24</v>
      </c>
      <c r="C247" s="49" t="s">
        <v>3</v>
      </c>
      <c r="D247" s="49" t="s">
        <v>191</v>
      </c>
      <c r="E247" s="49" t="s">
        <v>26</v>
      </c>
      <c r="F247" s="41">
        <v>240000</v>
      </c>
      <c r="G247" s="54"/>
    </row>
    <row r="248" spans="1:8" s="51" customFormat="1" ht="25.5">
      <c r="A248" s="34" t="s">
        <v>65</v>
      </c>
      <c r="B248" s="37" t="s">
        <v>18</v>
      </c>
      <c r="C248" s="37"/>
      <c r="D248" s="44"/>
      <c r="E248" s="37"/>
      <c r="F248" s="42">
        <f>F249</f>
        <v>5870000</v>
      </c>
      <c r="G248" s="52"/>
    </row>
    <row r="249" spans="1:8" s="53" customFormat="1" ht="12.75">
      <c r="A249" s="34" t="s">
        <v>40</v>
      </c>
      <c r="B249" s="37" t="s">
        <v>18</v>
      </c>
      <c r="C249" s="37" t="s">
        <v>14</v>
      </c>
      <c r="D249" s="44"/>
      <c r="E249" s="37"/>
      <c r="F249" s="42">
        <f>F254+F257+F259+F263</f>
        <v>5870000</v>
      </c>
      <c r="G249" s="52"/>
    </row>
    <row r="250" spans="1:8" s="53" customFormat="1" ht="51">
      <c r="A250" s="35" t="s">
        <v>305</v>
      </c>
      <c r="B250" s="39" t="s">
        <v>18</v>
      </c>
      <c r="C250" s="39" t="s">
        <v>14</v>
      </c>
      <c r="D250" s="49" t="s">
        <v>306</v>
      </c>
      <c r="E250" s="39"/>
      <c r="F250" s="41">
        <f>F254+F263</f>
        <v>4340000</v>
      </c>
      <c r="G250" s="54"/>
    </row>
    <row r="251" spans="1:8" s="53" customFormat="1" ht="38.25">
      <c r="A251" s="35" t="s">
        <v>307</v>
      </c>
      <c r="B251" s="39" t="s">
        <v>18</v>
      </c>
      <c r="C251" s="39" t="s">
        <v>14</v>
      </c>
      <c r="D251" s="49" t="s">
        <v>309</v>
      </c>
      <c r="E251" s="39"/>
      <c r="F251" s="41">
        <f>F252</f>
        <v>4200000</v>
      </c>
      <c r="G251" s="54"/>
    </row>
    <row r="252" spans="1:8" s="53" customFormat="1" ht="25.5">
      <c r="A252" s="35" t="s">
        <v>308</v>
      </c>
      <c r="B252" s="39" t="s">
        <v>18</v>
      </c>
      <c r="C252" s="39" t="s">
        <v>14</v>
      </c>
      <c r="D252" s="49" t="s">
        <v>310</v>
      </c>
      <c r="E252" s="39"/>
      <c r="F252" s="41">
        <f>F253</f>
        <v>4200000</v>
      </c>
      <c r="G252" s="54"/>
    </row>
    <row r="253" spans="1:8" s="53" customFormat="1" ht="12.75">
      <c r="A253" s="35" t="s">
        <v>176</v>
      </c>
      <c r="B253" s="39" t="s">
        <v>18</v>
      </c>
      <c r="C253" s="39" t="s">
        <v>14</v>
      </c>
      <c r="D253" s="49" t="s">
        <v>311</v>
      </c>
      <c r="E253" s="39"/>
      <c r="F253" s="41">
        <f>F254</f>
        <v>4200000</v>
      </c>
      <c r="G253" s="54"/>
    </row>
    <row r="254" spans="1:8" s="51" customFormat="1" ht="25.5">
      <c r="A254" s="46" t="s">
        <v>98</v>
      </c>
      <c r="B254" s="39" t="s">
        <v>18</v>
      </c>
      <c r="C254" s="39" t="s">
        <v>14</v>
      </c>
      <c r="D254" s="49" t="s">
        <v>311</v>
      </c>
      <c r="E254" s="49" t="s">
        <v>8</v>
      </c>
      <c r="F254" s="41">
        <v>4200000</v>
      </c>
      <c r="G254" s="54"/>
    </row>
    <row r="255" spans="1:8" s="51" customFormat="1" ht="38.25">
      <c r="A255" s="46" t="s">
        <v>316</v>
      </c>
      <c r="B255" s="39" t="s">
        <v>18</v>
      </c>
      <c r="C255" s="39" t="s">
        <v>14</v>
      </c>
      <c r="D255" s="49" t="s">
        <v>313</v>
      </c>
      <c r="E255" s="49"/>
      <c r="F255" s="41">
        <f>F256+F258</f>
        <v>1530000</v>
      </c>
      <c r="G255" s="54"/>
    </row>
    <row r="256" spans="1:8" s="51" customFormat="1" ht="76.5">
      <c r="A256" s="46" t="s">
        <v>269</v>
      </c>
      <c r="B256" s="39" t="s">
        <v>18</v>
      </c>
      <c r="C256" s="39" t="s">
        <v>14</v>
      </c>
      <c r="D256" s="49" t="s">
        <v>317</v>
      </c>
      <c r="E256" s="49"/>
      <c r="F256" s="41">
        <f>F257</f>
        <v>400000</v>
      </c>
      <c r="G256" s="54"/>
    </row>
    <row r="257" spans="1:9" s="51" customFormat="1" ht="25.5">
      <c r="A257" s="46" t="s">
        <v>98</v>
      </c>
      <c r="B257" s="39" t="s">
        <v>18</v>
      </c>
      <c r="C257" s="39" t="s">
        <v>14</v>
      </c>
      <c r="D257" s="49" t="s">
        <v>317</v>
      </c>
      <c r="E257" s="49" t="s">
        <v>8</v>
      </c>
      <c r="F257" s="41">
        <f>200000+200000</f>
        <v>400000</v>
      </c>
      <c r="G257" s="54"/>
    </row>
    <row r="258" spans="1:9" s="51" customFormat="1" ht="38.25">
      <c r="A258" s="46" t="s">
        <v>319</v>
      </c>
      <c r="B258" s="39" t="s">
        <v>18</v>
      </c>
      <c r="C258" s="39" t="s">
        <v>14</v>
      </c>
      <c r="D258" s="49" t="s">
        <v>318</v>
      </c>
      <c r="E258" s="49"/>
      <c r="F258" s="41">
        <f>F259</f>
        <v>1130000</v>
      </c>
      <c r="G258" s="54"/>
    </row>
    <row r="259" spans="1:9" s="51" customFormat="1" ht="25.5">
      <c r="A259" s="46" t="s">
        <v>98</v>
      </c>
      <c r="B259" s="39" t="s">
        <v>18</v>
      </c>
      <c r="C259" s="39" t="s">
        <v>14</v>
      </c>
      <c r="D259" s="49" t="s">
        <v>318</v>
      </c>
      <c r="E259" s="49" t="s">
        <v>8</v>
      </c>
      <c r="F259" s="41">
        <f>150000+980000</f>
        <v>1130000</v>
      </c>
      <c r="G259" s="54"/>
    </row>
    <row r="260" spans="1:9" s="51" customFormat="1" ht="12.75">
      <c r="A260" s="46" t="s">
        <v>192</v>
      </c>
      <c r="B260" s="39" t="s">
        <v>18</v>
      </c>
      <c r="C260" s="39" t="s">
        <v>14</v>
      </c>
      <c r="D260" s="49" t="s">
        <v>312</v>
      </c>
      <c r="E260" s="49"/>
      <c r="F260" s="41">
        <f>F261</f>
        <v>140000</v>
      </c>
      <c r="G260" s="54"/>
    </row>
    <row r="261" spans="1:9" s="51" customFormat="1" ht="25.5">
      <c r="A261" s="46" t="s">
        <v>193</v>
      </c>
      <c r="B261" s="39" t="s">
        <v>18</v>
      </c>
      <c r="C261" s="39" t="s">
        <v>14</v>
      </c>
      <c r="D261" s="49" t="s">
        <v>315</v>
      </c>
      <c r="E261" s="49"/>
      <c r="F261" s="41">
        <f>F262</f>
        <v>140000</v>
      </c>
      <c r="G261" s="54"/>
    </row>
    <row r="262" spans="1:9" s="51" customFormat="1" ht="12.75">
      <c r="A262" s="46" t="s">
        <v>194</v>
      </c>
      <c r="B262" s="39" t="s">
        <v>18</v>
      </c>
      <c r="C262" s="39" t="s">
        <v>14</v>
      </c>
      <c r="D262" s="49" t="s">
        <v>314</v>
      </c>
      <c r="E262" s="49"/>
      <c r="F262" s="41">
        <f>F263</f>
        <v>140000</v>
      </c>
      <c r="G262" s="54"/>
    </row>
    <row r="263" spans="1:9" s="51" customFormat="1" ht="25.5">
      <c r="A263" s="46" t="s">
        <v>98</v>
      </c>
      <c r="B263" s="39" t="s">
        <v>18</v>
      </c>
      <c r="C263" s="39" t="s">
        <v>14</v>
      </c>
      <c r="D263" s="49" t="s">
        <v>314</v>
      </c>
      <c r="E263" s="49" t="s">
        <v>8</v>
      </c>
      <c r="F263" s="41">
        <v>140000</v>
      </c>
      <c r="G263" s="54"/>
    </row>
    <row r="264" spans="1:9" s="51" customFormat="1" ht="25.5">
      <c r="A264" s="36" t="s">
        <v>66</v>
      </c>
      <c r="B264" s="37" t="s">
        <v>32</v>
      </c>
      <c r="C264" s="44"/>
      <c r="D264" s="44"/>
      <c r="E264" s="44"/>
      <c r="F264" s="42">
        <f>F265+F271</f>
        <v>912000</v>
      </c>
      <c r="G264" s="74"/>
    </row>
    <row r="265" spans="1:9" s="53" customFormat="1" ht="25.5">
      <c r="A265" s="36" t="s">
        <v>67</v>
      </c>
      <c r="B265" s="37" t="s">
        <v>32</v>
      </c>
      <c r="C265" s="44" t="s">
        <v>5</v>
      </c>
      <c r="D265" s="44"/>
      <c r="E265" s="44"/>
      <c r="F265" s="42">
        <f>F266</f>
        <v>864000</v>
      </c>
      <c r="G265" s="74"/>
    </row>
    <row r="266" spans="1:9" s="53" customFormat="1" ht="51">
      <c r="A266" s="71" t="s">
        <v>320</v>
      </c>
      <c r="B266" s="49" t="s">
        <v>32</v>
      </c>
      <c r="C266" s="49" t="s">
        <v>5</v>
      </c>
      <c r="D266" s="49" t="s">
        <v>103</v>
      </c>
      <c r="E266" s="49"/>
      <c r="F266" s="41">
        <f>F270</f>
        <v>864000</v>
      </c>
      <c r="G266" s="50"/>
    </row>
    <row r="267" spans="1:9" s="53" customFormat="1" ht="63.75">
      <c r="A267" s="71" t="s">
        <v>196</v>
      </c>
      <c r="B267" s="49" t="s">
        <v>32</v>
      </c>
      <c r="C267" s="49" t="s">
        <v>5</v>
      </c>
      <c r="D267" s="49" t="s">
        <v>104</v>
      </c>
      <c r="E267" s="49"/>
      <c r="F267" s="41">
        <f>F268</f>
        <v>864000</v>
      </c>
      <c r="G267" s="50"/>
    </row>
    <row r="268" spans="1:9" s="53" customFormat="1" ht="38.25">
      <c r="A268" s="71" t="s">
        <v>198</v>
      </c>
      <c r="B268" s="49" t="s">
        <v>32</v>
      </c>
      <c r="C268" s="49" t="s">
        <v>5</v>
      </c>
      <c r="D268" s="49" t="s">
        <v>321</v>
      </c>
      <c r="E268" s="49"/>
      <c r="F268" s="41">
        <f>F269</f>
        <v>864000</v>
      </c>
      <c r="G268" s="50"/>
    </row>
    <row r="269" spans="1:9" s="53" customFormat="1" ht="12.75">
      <c r="A269" s="71" t="s">
        <v>200</v>
      </c>
      <c r="B269" s="49" t="s">
        <v>32</v>
      </c>
      <c r="C269" s="49" t="s">
        <v>5</v>
      </c>
      <c r="D269" s="49" t="s">
        <v>322</v>
      </c>
      <c r="E269" s="49"/>
      <c r="F269" s="41">
        <f>F270</f>
        <v>864000</v>
      </c>
      <c r="G269" s="50"/>
    </row>
    <row r="270" spans="1:9" s="51" customFormat="1" ht="25.5">
      <c r="A270" s="46" t="s">
        <v>98</v>
      </c>
      <c r="B270" s="49" t="s">
        <v>32</v>
      </c>
      <c r="C270" s="49" t="s">
        <v>5</v>
      </c>
      <c r="D270" s="49" t="s">
        <v>322</v>
      </c>
      <c r="E270" s="49" t="s">
        <v>8</v>
      </c>
      <c r="F270" s="41">
        <v>864000</v>
      </c>
      <c r="G270" s="50"/>
    </row>
    <row r="271" spans="1:9" s="51" customFormat="1" ht="18.75" customHeight="1">
      <c r="A271" s="36" t="s">
        <v>323</v>
      </c>
      <c r="B271" s="37" t="s">
        <v>32</v>
      </c>
      <c r="C271" s="44" t="s">
        <v>13</v>
      </c>
      <c r="D271" s="44"/>
      <c r="E271" s="44"/>
      <c r="F271" s="42">
        <f>F272</f>
        <v>48000</v>
      </c>
      <c r="G271" s="74"/>
    </row>
    <row r="272" spans="1:9" s="53" customFormat="1" ht="51">
      <c r="A272" s="71" t="s">
        <v>320</v>
      </c>
      <c r="B272" s="49" t="s">
        <v>32</v>
      </c>
      <c r="C272" s="49" t="s">
        <v>13</v>
      </c>
      <c r="D272" s="49" t="s">
        <v>103</v>
      </c>
      <c r="E272" s="49"/>
      <c r="F272" s="41">
        <f>F276</f>
        <v>48000</v>
      </c>
      <c r="G272" s="50"/>
      <c r="I272" s="61"/>
    </row>
    <row r="273" spans="1:9" s="53" customFormat="1" ht="63.75">
      <c r="A273" s="71" t="s">
        <v>196</v>
      </c>
      <c r="B273" s="49" t="s">
        <v>32</v>
      </c>
      <c r="C273" s="49" t="s">
        <v>13</v>
      </c>
      <c r="D273" s="49" t="s">
        <v>104</v>
      </c>
      <c r="E273" s="49"/>
      <c r="F273" s="41">
        <f>F274</f>
        <v>48000</v>
      </c>
      <c r="G273" s="50"/>
      <c r="I273" s="61"/>
    </row>
    <row r="274" spans="1:9" s="53" customFormat="1" ht="38.25">
      <c r="A274" s="71" t="s">
        <v>198</v>
      </c>
      <c r="B274" s="49" t="s">
        <v>32</v>
      </c>
      <c r="C274" s="49" t="s">
        <v>13</v>
      </c>
      <c r="D274" s="49" t="s">
        <v>321</v>
      </c>
      <c r="E274" s="49"/>
      <c r="F274" s="41">
        <f>F276</f>
        <v>48000</v>
      </c>
      <c r="G274" s="50"/>
      <c r="I274" s="61"/>
    </row>
    <row r="275" spans="1:9" s="53" customFormat="1" ht="12.75">
      <c r="A275" s="71" t="s">
        <v>200</v>
      </c>
      <c r="B275" s="49" t="s">
        <v>32</v>
      </c>
      <c r="C275" s="49" t="s">
        <v>13</v>
      </c>
      <c r="D275" s="49" t="s">
        <v>322</v>
      </c>
      <c r="E275" s="49"/>
      <c r="F275" s="41">
        <f>F276</f>
        <v>48000</v>
      </c>
      <c r="G275" s="50"/>
      <c r="I275" s="61"/>
    </row>
    <row r="276" spans="1:9" s="51" customFormat="1" ht="25.5">
      <c r="A276" s="46" t="s">
        <v>98</v>
      </c>
      <c r="B276" s="49" t="s">
        <v>32</v>
      </c>
      <c r="C276" s="49" t="s">
        <v>13</v>
      </c>
      <c r="D276" s="49" t="s">
        <v>322</v>
      </c>
      <c r="E276" s="49" t="s">
        <v>8</v>
      </c>
      <c r="F276" s="41">
        <v>48000</v>
      </c>
      <c r="G276" s="50"/>
    </row>
    <row r="277" spans="1:9" ht="18.75">
      <c r="A277" s="27" t="s">
        <v>68</v>
      </c>
      <c r="B277" s="10" t="s">
        <v>69</v>
      </c>
      <c r="C277" s="10" t="s">
        <v>69</v>
      </c>
      <c r="D277" s="10" t="s">
        <v>70</v>
      </c>
      <c r="E277" s="10" t="s">
        <v>71</v>
      </c>
      <c r="F277" s="28">
        <f>F12+F104+F111+F137+F174+F210+F236+F243+F248+F264</f>
        <v>63118202.359999999</v>
      </c>
      <c r="G277" s="17"/>
      <c r="H277" s="18">
        <f>F12+F104+F111+F137+F174+F210+F236+F248+F243+F264</f>
        <v>63118202.359999999</v>
      </c>
      <c r="I277" s="18">
        <f>F276+F270+F263+F259+F257+F254+F247+F242+F232+F230+F224+F219+F209+F206+F203+F201+F191+F189+F187+F182+F180+F173+F170+F164+F162+F156+F155+F152+F147+F145+F143+F136+F133+F127+F125+F120+F110+F109+F103+F101+F99+F97+F93+F90+F87+F85+F83+F80+F75+F72+F71+F66+F63+F60+F55+F44+F37+F35+F30+F28+F19+F17</f>
        <v>63118202.359999999</v>
      </c>
    </row>
    <row r="278" spans="1:9">
      <c r="B278" s="29"/>
      <c r="D278" s="30"/>
      <c r="G278" s="29"/>
    </row>
    <row r="279" spans="1:9">
      <c r="B279" s="29"/>
      <c r="D279" s="30"/>
      <c r="G279" s="29"/>
    </row>
    <row r="280" spans="1:9">
      <c r="B280" s="29"/>
      <c r="D280" s="30"/>
      <c r="G280" s="18"/>
    </row>
    <row r="281" spans="1:9">
      <c r="A281" s="31"/>
      <c r="B281" s="32"/>
      <c r="C281" s="31"/>
      <c r="D281" s="31"/>
      <c r="E281" s="31"/>
      <c r="F281" s="33"/>
      <c r="G281" s="32"/>
    </row>
    <row r="284" spans="1:9" s="31" customFormat="1">
      <c r="A284" s="1"/>
      <c r="B284" s="1"/>
      <c r="C284" s="1"/>
      <c r="D284" s="1"/>
      <c r="E284" s="1"/>
      <c r="F284" s="18"/>
      <c r="G284" s="1"/>
    </row>
  </sheetData>
  <autoFilter ref="A9:F22">
    <filterColumn colId="0" showButton="0"/>
    <filterColumn colId="1" showButton="0"/>
    <filterColumn colId="2" showButton="0"/>
    <filterColumn colId="3" showButton="0"/>
    <filterColumn colId="4" showButton="0"/>
  </autoFilter>
  <mergeCells count="8">
    <mergeCell ref="A9:F9"/>
    <mergeCell ref="G13:G17"/>
    <mergeCell ref="A2:G2"/>
    <mergeCell ref="B1:G1"/>
    <mergeCell ref="A3:F3"/>
    <mergeCell ref="A4:G4"/>
    <mergeCell ref="A5:F5"/>
    <mergeCell ref="A6:G6"/>
  </mergeCells>
  <pageMargins left="0.7" right="0.7" top="0.75" bottom="0.75" header="0.3" footer="0.3"/>
  <pageSetup paperSize="9" scale="68"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2016-12-21T07:41:10Z</dcterms:modified>
</cp:coreProperties>
</file>